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20" yWindow="-15" windowWidth="10170" windowHeight="7770" tabRatio="627" firstSheet="1" activeTab="4"/>
  </bookViews>
  <sheets>
    <sheet name="Etiquetas" sheetId="2" state="hidden" r:id="rId1"/>
    <sheet name="UNIDAD 1" sheetId="10" r:id="rId2"/>
    <sheet name="UNIDAD 2" sheetId="6" r:id="rId3"/>
    <sheet name="UNIDAD 3" sheetId="8" r:id="rId4"/>
    <sheet name="UNIDAD 4" sheetId="9" r:id="rId5"/>
  </sheets>
  <definedNames>
    <definedName name="_xlnm._FilterDatabase" localSheetId="0" hidden="1">Etiquetas!$A$1:$D$122</definedName>
    <definedName name="_xlnm._FilterDatabase" localSheetId="1" hidden="1">'UNIDAD 1'!$A$12:$AA$15</definedName>
    <definedName name="_xlnm._FilterDatabase" localSheetId="2" hidden="1">'UNIDAD 2'!$A$12:$AA$63</definedName>
    <definedName name="_xlnm._FilterDatabase" localSheetId="3" hidden="1">'UNIDAD 3'!$A$12:$AA$17</definedName>
    <definedName name="_xlnm._FilterDatabase" localSheetId="4" hidden="1">'UNIDAD 4'!$A$12:$AA$93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2" i="9" l="1"/>
  <c r="M88" i="9"/>
  <c r="N88" i="9" s="1"/>
  <c r="W15" i="10" l="1"/>
  <c r="V15" i="10"/>
  <c r="Y14" i="10"/>
  <c r="Z14" i="10" s="1"/>
  <c r="U14" i="10"/>
  <c r="M14" i="10"/>
  <c r="N14" i="10" s="1"/>
  <c r="Y13" i="10"/>
  <c r="Z13" i="10" s="1"/>
  <c r="U13" i="10"/>
  <c r="M13" i="10"/>
  <c r="N13" i="10" s="1"/>
  <c r="W93" i="9"/>
  <c r="V93" i="9"/>
  <c r="Y92" i="9"/>
  <c r="Z92" i="9" s="1"/>
  <c r="M92" i="9"/>
  <c r="N92" i="9" s="1"/>
  <c r="Y91" i="9"/>
  <c r="Z91" i="9" s="1"/>
  <c r="U91" i="9"/>
  <c r="M91" i="9"/>
  <c r="N91" i="9" s="1"/>
  <c r="Y90" i="9"/>
  <c r="Z90" i="9" s="1"/>
  <c r="U90" i="9"/>
  <c r="M90" i="9"/>
  <c r="N90" i="9" s="1"/>
  <c r="Y89" i="9"/>
  <c r="Z89" i="9" s="1"/>
  <c r="U89" i="9"/>
  <c r="M89" i="9"/>
  <c r="N89" i="9" s="1"/>
  <c r="Y87" i="9"/>
  <c r="Z87" i="9" s="1"/>
  <c r="U87" i="9"/>
  <c r="M87" i="9"/>
  <c r="N87" i="9" s="1"/>
  <c r="Y86" i="9"/>
  <c r="Z86" i="9" s="1"/>
  <c r="U86" i="9"/>
  <c r="M86" i="9"/>
  <c r="N86" i="9" s="1"/>
  <c r="Y85" i="9"/>
  <c r="Z85" i="9" s="1"/>
  <c r="U85" i="9"/>
  <c r="M85" i="9"/>
  <c r="N85" i="9" s="1"/>
  <c r="Y84" i="9"/>
  <c r="Z84" i="9" s="1"/>
  <c r="U84" i="9"/>
  <c r="M84" i="9"/>
  <c r="N84" i="9" s="1"/>
  <c r="Y83" i="9"/>
  <c r="Z83" i="9" s="1"/>
  <c r="U83" i="9"/>
  <c r="M83" i="9"/>
  <c r="N83" i="9" s="1"/>
  <c r="Y82" i="9"/>
  <c r="Z82" i="9" s="1"/>
  <c r="U82" i="9"/>
  <c r="M82" i="9"/>
  <c r="N82" i="9" s="1"/>
  <c r="Y81" i="9"/>
  <c r="Z81" i="9" s="1"/>
  <c r="U81" i="9"/>
  <c r="M81" i="9"/>
  <c r="N81" i="9" s="1"/>
  <c r="Y80" i="9"/>
  <c r="Z80" i="9" s="1"/>
  <c r="U80" i="9"/>
  <c r="M80" i="9"/>
  <c r="N80" i="9" s="1"/>
  <c r="Y79" i="9"/>
  <c r="Z79" i="9" s="1"/>
  <c r="U79" i="9"/>
  <c r="M79" i="9"/>
  <c r="N79" i="9" s="1"/>
  <c r="Y78" i="9"/>
  <c r="Z78" i="9" s="1"/>
  <c r="U78" i="9"/>
  <c r="M78" i="9"/>
  <c r="N78" i="9" s="1"/>
  <c r="Y77" i="9"/>
  <c r="Z77" i="9" s="1"/>
  <c r="U77" i="9"/>
  <c r="M77" i="9"/>
  <c r="N77" i="9" s="1"/>
  <c r="Y76" i="9"/>
  <c r="Z76" i="9" s="1"/>
  <c r="U76" i="9"/>
  <c r="M76" i="9"/>
  <c r="N76" i="9" s="1"/>
  <c r="Y75" i="9"/>
  <c r="Z75" i="9" s="1"/>
  <c r="U75" i="9"/>
  <c r="M75" i="9"/>
  <c r="N75" i="9" s="1"/>
  <c r="Y74" i="9"/>
  <c r="Z74" i="9" s="1"/>
  <c r="U74" i="9"/>
  <c r="M74" i="9"/>
  <c r="N74" i="9" s="1"/>
  <c r="Y73" i="9"/>
  <c r="Z73" i="9" s="1"/>
  <c r="U73" i="9"/>
  <c r="M73" i="9"/>
  <c r="N73" i="9" s="1"/>
  <c r="Y72" i="9"/>
  <c r="Z72" i="9" s="1"/>
  <c r="U72" i="9"/>
  <c r="M72" i="9"/>
  <c r="N72" i="9" s="1"/>
  <c r="Y71" i="9"/>
  <c r="Z71" i="9" s="1"/>
  <c r="U71" i="9"/>
  <c r="M71" i="9"/>
  <c r="N71" i="9" s="1"/>
  <c r="Y70" i="9"/>
  <c r="Z70" i="9" s="1"/>
  <c r="U70" i="9"/>
  <c r="M70" i="9"/>
  <c r="N70" i="9" s="1"/>
  <c r="Y69" i="9"/>
  <c r="Z69" i="9" s="1"/>
  <c r="U69" i="9"/>
  <c r="M69" i="9"/>
  <c r="N69" i="9" s="1"/>
  <c r="Y68" i="9"/>
  <c r="Z68" i="9" s="1"/>
  <c r="U68" i="9"/>
  <c r="M68" i="9"/>
  <c r="N68" i="9" s="1"/>
  <c r="Y67" i="9"/>
  <c r="Z67" i="9" s="1"/>
  <c r="U67" i="9"/>
  <c r="M67" i="9"/>
  <c r="N67" i="9" s="1"/>
  <c r="Y66" i="9"/>
  <c r="Z66" i="9" s="1"/>
  <c r="U66" i="9"/>
  <c r="M66" i="9"/>
  <c r="N66" i="9" s="1"/>
  <c r="Y65" i="9"/>
  <c r="Z65" i="9" s="1"/>
  <c r="U65" i="9"/>
  <c r="M65" i="9"/>
  <c r="N65" i="9" s="1"/>
  <c r="Y64" i="9"/>
  <c r="Z64" i="9" s="1"/>
  <c r="U64" i="9"/>
  <c r="M64" i="9"/>
  <c r="N64" i="9" s="1"/>
  <c r="Y63" i="9"/>
  <c r="Z63" i="9" s="1"/>
  <c r="U63" i="9"/>
  <c r="M63" i="9"/>
  <c r="N63" i="9" s="1"/>
  <c r="Y62" i="9"/>
  <c r="Z62" i="9" s="1"/>
  <c r="U62" i="9"/>
  <c r="M62" i="9"/>
  <c r="N62" i="9" s="1"/>
  <c r="Y61" i="9"/>
  <c r="Z61" i="9" s="1"/>
  <c r="U61" i="9"/>
  <c r="M61" i="9"/>
  <c r="N61" i="9" s="1"/>
  <c r="Y60" i="9"/>
  <c r="Z60" i="9" s="1"/>
  <c r="U60" i="9"/>
  <c r="M60" i="9"/>
  <c r="N60" i="9" s="1"/>
  <c r="Y59" i="9"/>
  <c r="Z59" i="9" s="1"/>
  <c r="U59" i="9"/>
  <c r="M59" i="9"/>
  <c r="N59" i="9" s="1"/>
  <c r="Y58" i="9"/>
  <c r="Z58" i="9" s="1"/>
  <c r="U58" i="9"/>
  <c r="M58" i="9"/>
  <c r="N58" i="9" s="1"/>
  <c r="Y57" i="9"/>
  <c r="Z57" i="9" s="1"/>
  <c r="U57" i="9"/>
  <c r="M57" i="9"/>
  <c r="N57" i="9" s="1"/>
  <c r="Y56" i="9"/>
  <c r="Z56" i="9" s="1"/>
  <c r="U56" i="9"/>
  <c r="M56" i="9"/>
  <c r="N56" i="9" s="1"/>
  <c r="Y55" i="9"/>
  <c r="Z55" i="9" s="1"/>
  <c r="U55" i="9"/>
  <c r="M55" i="9"/>
  <c r="N55" i="9" s="1"/>
  <c r="Y54" i="9"/>
  <c r="Z54" i="9" s="1"/>
  <c r="U54" i="9"/>
  <c r="M54" i="9"/>
  <c r="N54" i="9" s="1"/>
  <c r="Y53" i="9"/>
  <c r="Z53" i="9" s="1"/>
  <c r="U53" i="9"/>
  <c r="M53" i="9"/>
  <c r="N53" i="9" s="1"/>
  <c r="Y52" i="9"/>
  <c r="Z52" i="9" s="1"/>
  <c r="U52" i="9"/>
  <c r="M52" i="9"/>
  <c r="N52" i="9" s="1"/>
  <c r="Y51" i="9"/>
  <c r="Z51" i="9" s="1"/>
  <c r="U51" i="9"/>
  <c r="M51" i="9"/>
  <c r="N51" i="9" s="1"/>
  <c r="Y50" i="9"/>
  <c r="Z50" i="9" s="1"/>
  <c r="U50" i="9"/>
  <c r="M50" i="9"/>
  <c r="N50" i="9" s="1"/>
  <c r="Y49" i="9"/>
  <c r="Z49" i="9" s="1"/>
  <c r="U49" i="9"/>
  <c r="M49" i="9"/>
  <c r="N49" i="9" s="1"/>
  <c r="Y48" i="9"/>
  <c r="Z48" i="9" s="1"/>
  <c r="U48" i="9"/>
  <c r="M48" i="9"/>
  <c r="N48" i="9" s="1"/>
  <c r="Y47" i="9"/>
  <c r="Z47" i="9" s="1"/>
  <c r="U47" i="9"/>
  <c r="M47" i="9"/>
  <c r="N47" i="9" s="1"/>
  <c r="Y46" i="9"/>
  <c r="Z46" i="9" s="1"/>
  <c r="U46" i="9"/>
  <c r="M46" i="9"/>
  <c r="N46" i="9" s="1"/>
  <c r="Y45" i="9"/>
  <c r="Z45" i="9" s="1"/>
  <c r="U45" i="9"/>
  <c r="M45" i="9"/>
  <c r="N45" i="9" s="1"/>
  <c r="Y44" i="9"/>
  <c r="Z44" i="9" s="1"/>
  <c r="U44" i="9"/>
  <c r="M44" i="9"/>
  <c r="N44" i="9" s="1"/>
  <c r="Y43" i="9"/>
  <c r="Z43" i="9" s="1"/>
  <c r="U43" i="9"/>
  <c r="M43" i="9"/>
  <c r="N43" i="9" s="1"/>
  <c r="Y42" i="9"/>
  <c r="Z42" i="9" s="1"/>
  <c r="U42" i="9"/>
  <c r="M42" i="9"/>
  <c r="N42" i="9" s="1"/>
  <c r="Y41" i="9"/>
  <c r="Z41" i="9" s="1"/>
  <c r="U41" i="9"/>
  <c r="M41" i="9"/>
  <c r="N41" i="9" s="1"/>
  <c r="Y40" i="9"/>
  <c r="Z40" i="9" s="1"/>
  <c r="U40" i="9"/>
  <c r="M40" i="9"/>
  <c r="N40" i="9" s="1"/>
  <c r="Y39" i="9"/>
  <c r="Z39" i="9" s="1"/>
  <c r="U39" i="9"/>
  <c r="M39" i="9"/>
  <c r="N39" i="9" s="1"/>
  <c r="Y38" i="9"/>
  <c r="Z38" i="9" s="1"/>
  <c r="U38" i="9"/>
  <c r="M38" i="9"/>
  <c r="N38" i="9" s="1"/>
  <c r="Y37" i="9"/>
  <c r="Z37" i="9" s="1"/>
  <c r="U37" i="9"/>
  <c r="M37" i="9"/>
  <c r="N37" i="9" s="1"/>
  <c r="Y36" i="9"/>
  <c r="Z36" i="9" s="1"/>
  <c r="U36" i="9"/>
  <c r="M36" i="9"/>
  <c r="N36" i="9" s="1"/>
  <c r="Y35" i="9"/>
  <c r="Z35" i="9" s="1"/>
  <c r="U35" i="9"/>
  <c r="M35" i="9"/>
  <c r="N35" i="9" s="1"/>
  <c r="Y34" i="9"/>
  <c r="Z34" i="9" s="1"/>
  <c r="U34" i="9"/>
  <c r="M34" i="9"/>
  <c r="N34" i="9" s="1"/>
  <c r="Y33" i="9"/>
  <c r="Z33" i="9" s="1"/>
  <c r="U33" i="9"/>
  <c r="M33" i="9"/>
  <c r="N33" i="9" s="1"/>
  <c r="Y32" i="9"/>
  <c r="Z32" i="9" s="1"/>
  <c r="U32" i="9"/>
  <c r="M32" i="9"/>
  <c r="N32" i="9" s="1"/>
  <c r="Y31" i="9"/>
  <c r="Z31" i="9" s="1"/>
  <c r="U31" i="9"/>
  <c r="M31" i="9"/>
  <c r="N31" i="9" s="1"/>
  <c r="Y30" i="9"/>
  <c r="Z30" i="9" s="1"/>
  <c r="U30" i="9"/>
  <c r="M30" i="9"/>
  <c r="N30" i="9" s="1"/>
  <c r="Y29" i="9"/>
  <c r="Z29" i="9" s="1"/>
  <c r="U29" i="9"/>
  <c r="M29" i="9"/>
  <c r="N29" i="9" s="1"/>
  <c r="Y28" i="9"/>
  <c r="Z28" i="9" s="1"/>
  <c r="U28" i="9"/>
  <c r="M28" i="9"/>
  <c r="N28" i="9" s="1"/>
  <c r="Y27" i="9"/>
  <c r="Z27" i="9" s="1"/>
  <c r="U27" i="9"/>
  <c r="M27" i="9"/>
  <c r="N27" i="9" s="1"/>
  <c r="Y26" i="9"/>
  <c r="Z26" i="9" s="1"/>
  <c r="U26" i="9"/>
  <c r="M26" i="9"/>
  <c r="N26" i="9" s="1"/>
  <c r="Y25" i="9"/>
  <c r="Z25" i="9" s="1"/>
  <c r="U25" i="9"/>
  <c r="M25" i="9"/>
  <c r="N25" i="9" s="1"/>
  <c r="Y24" i="9"/>
  <c r="Z24" i="9" s="1"/>
  <c r="U24" i="9"/>
  <c r="M24" i="9"/>
  <c r="N24" i="9" s="1"/>
  <c r="Y23" i="9"/>
  <c r="Z23" i="9" s="1"/>
  <c r="U23" i="9"/>
  <c r="M23" i="9"/>
  <c r="N23" i="9" s="1"/>
  <c r="Y22" i="9"/>
  <c r="Z22" i="9" s="1"/>
  <c r="U22" i="9"/>
  <c r="M22" i="9"/>
  <c r="N22" i="9" s="1"/>
  <c r="Y21" i="9"/>
  <c r="Z21" i="9" s="1"/>
  <c r="U21" i="9"/>
  <c r="M21" i="9"/>
  <c r="N21" i="9" s="1"/>
  <c r="Y20" i="9"/>
  <c r="Z20" i="9" s="1"/>
  <c r="U20" i="9"/>
  <c r="M20" i="9"/>
  <c r="N20" i="9" s="1"/>
  <c r="Y19" i="9"/>
  <c r="Z19" i="9" s="1"/>
  <c r="U19" i="9"/>
  <c r="M19" i="9"/>
  <c r="N19" i="9" s="1"/>
  <c r="Y18" i="9"/>
  <c r="Z18" i="9" s="1"/>
  <c r="U18" i="9"/>
  <c r="M18" i="9"/>
  <c r="N18" i="9" s="1"/>
  <c r="Y17" i="9"/>
  <c r="Z17" i="9" s="1"/>
  <c r="U17" i="9"/>
  <c r="M17" i="9"/>
  <c r="N17" i="9" s="1"/>
  <c r="Y16" i="9"/>
  <c r="Z16" i="9" s="1"/>
  <c r="U16" i="9"/>
  <c r="M16" i="9"/>
  <c r="N16" i="9" s="1"/>
  <c r="Y15" i="9"/>
  <c r="Z15" i="9" s="1"/>
  <c r="U15" i="9"/>
  <c r="M15" i="9"/>
  <c r="N15" i="9" s="1"/>
  <c r="Y14" i="9"/>
  <c r="Z14" i="9" s="1"/>
  <c r="U14" i="9"/>
  <c r="M14" i="9"/>
  <c r="N14" i="9" s="1"/>
  <c r="Y13" i="9"/>
  <c r="Z13" i="9" s="1"/>
  <c r="U13" i="9"/>
  <c r="M13" i="9"/>
  <c r="N13" i="9" s="1"/>
  <c r="W17" i="8"/>
  <c r="V17" i="8"/>
  <c r="Y16" i="8"/>
  <c r="Z16" i="8" s="1"/>
  <c r="U16" i="8"/>
  <c r="M16" i="8"/>
  <c r="N16" i="8" s="1"/>
  <c r="Y15" i="8"/>
  <c r="Z15" i="8" s="1"/>
  <c r="U15" i="8"/>
  <c r="M15" i="8"/>
  <c r="N15" i="8" s="1"/>
  <c r="Z14" i="8"/>
  <c r="Y14" i="8"/>
  <c r="U14" i="8"/>
  <c r="M14" i="8"/>
  <c r="N14" i="8" s="1"/>
  <c r="Y13" i="8"/>
  <c r="Z13" i="8" s="1"/>
  <c r="U13" i="8"/>
  <c r="M13" i="8"/>
  <c r="N13" i="8" s="1"/>
  <c r="W63" i="6"/>
  <c r="V63" i="6"/>
  <c r="Y62" i="6"/>
  <c r="Z62" i="6" s="1"/>
  <c r="U62" i="6"/>
  <c r="M62" i="6"/>
  <c r="N62" i="6" s="1"/>
  <c r="Y61" i="6"/>
  <c r="Z61" i="6" s="1"/>
  <c r="U61" i="6"/>
  <c r="M61" i="6"/>
  <c r="N61" i="6" s="1"/>
  <c r="Y60" i="6"/>
  <c r="Z60" i="6" s="1"/>
  <c r="U60" i="6"/>
  <c r="M60" i="6"/>
  <c r="N60" i="6" s="1"/>
  <c r="Y59" i="6"/>
  <c r="Z59" i="6" s="1"/>
  <c r="U59" i="6"/>
  <c r="M59" i="6"/>
  <c r="N59" i="6" s="1"/>
  <c r="Y58" i="6"/>
  <c r="Z58" i="6" s="1"/>
  <c r="U58" i="6"/>
  <c r="M58" i="6"/>
  <c r="N58" i="6" s="1"/>
  <c r="Y57" i="6"/>
  <c r="Z57" i="6" s="1"/>
  <c r="U57" i="6"/>
  <c r="M57" i="6"/>
  <c r="N57" i="6" s="1"/>
  <c r="Y56" i="6"/>
  <c r="Z56" i="6" s="1"/>
  <c r="U56" i="6"/>
  <c r="M56" i="6"/>
  <c r="N56" i="6" s="1"/>
  <c r="Y55" i="6"/>
  <c r="Z55" i="6" s="1"/>
  <c r="U55" i="6"/>
  <c r="M55" i="6"/>
  <c r="N55" i="6" s="1"/>
  <c r="Y54" i="6"/>
  <c r="Z54" i="6" s="1"/>
  <c r="U54" i="6"/>
  <c r="M54" i="6"/>
  <c r="N54" i="6" s="1"/>
  <c r="Y53" i="6"/>
  <c r="Z53" i="6" s="1"/>
  <c r="U53" i="6"/>
  <c r="M53" i="6"/>
  <c r="N53" i="6" s="1"/>
  <c r="Y52" i="6"/>
  <c r="Z52" i="6" s="1"/>
  <c r="U52" i="6"/>
  <c r="M52" i="6"/>
  <c r="N52" i="6" s="1"/>
  <c r="Y51" i="6"/>
  <c r="Z51" i="6" s="1"/>
  <c r="U51" i="6"/>
  <c r="M51" i="6"/>
  <c r="N51" i="6" s="1"/>
  <c r="Y50" i="6"/>
  <c r="Z50" i="6" s="1"/>
  <c r="U50" i="6"/>
  <c r="M50" i="6"/>
  <c r="N50" i="6" s="1"/>
  <c r="Y49" i="6"/>
  <c r="Z49" i="6" s="1"/>
  <c r="U49" i="6"/>
  <c r="M49" i="6"/>
  <c r="N49" i="6" s="1"/>
  <c r="Y48" i="6"/>
  <c r="Z48" i="6" s="1"/>
  <c r="U48" i="6"/>
  <c r="M48" i="6"/>
  <c r="N48" i="6" s="1"/>
  <c r="Y47" i="6"/>
  <c r="Z47" i="6" s="1"/>
  <c r="U47" i="6"/>
  <c r="M47" i="6"/>
  <c r="N47" i="6" s="1"/>
  <c r="Y46" i="6"/>
  <c r="Z46" i="6" s="1"/>
  <c r="U46" i="6"/>
  <c r="M46" i="6"/>
  <c r="N46" i="6" s="1"/>
  <c r="Y45" i="6"/>
  <c r="Z45" i="6" s="1"/>
  <c r="U45" i="6"/>
  <c r="M45" i="6"/>
  <c r="N45" i="6" s="1"/>
  <c r="Y44" i="6"/>
  <c r="Z44" i="6" s="1"/>
  <c r="U44" i="6"/>
  <c r="M44" i="6"/>
  <c r="N44" i="6" s="1"/>
  <c r="Y43" i="6"/>
  <c r="Z43" i="6" s="1"/>
  <c r="U43" i="6"/>
  <c r="M43" i="6"/>
  <c r="N43" i="6" s="1"/>
  <c r="Y42" i="6"/>
  <c r="Z42" i="6" s="1"/>
  <c r="U42" i="6"/>
  <c r="M42" i="6"/>
  <c r="N42" i="6" s="1"/>
  <c r="Y41" i="6"/>
  <c r="Z41" i="6" s="1"/>
  <c r="U41" i="6"/>
  <c r="M41" i="6"/>
  <c r="N41" i="6" s="1"/>
  <c r="Y40" i="6"/>
  <c r="Z40" i="6" s="1"/>
  <c r="U40" i="6"/>
  <c r="M40" i="6"/>
  <c r="N40" i="6" s="1"/>
  <c r="Y39" i="6"/>
  <c r="Z39" i="6" s="1"/>
  <c r="U39" i="6"/>
  <c r="M39" i="6"/>
  <c r="N39" i="6" s="1"/>
  <c r="Y38" i="6"/>
  <c r="Z38" i="6" s="1"/>
  <c r="U38" i="6"/>
  <c r="M38" i="6"/>
  <c r="N38" i="6" s="1"/>
  <c r="Y37" i="6"/>
  <c r="Z37" i="6" s="1"/>
  <c r="U37" i="6"/>
  <c r="M37" i="6"/>
  <c r="N37" i="6" s="1"/>
  <c r="Y36" i="6"/>
  <c r="Z36" i="6" s="1"/>
  <c r="U36" i="6"/>
  <c r="M36" i="6"/>
  <c r="N36" i="6" s="1"/>
  <c r="Y35" i="6"/>
  <c r="Z35" i="6" s="1"/>
  <c r="U35" i="6"/>
  <c r="M35" i="6"/>
  <c r="N35" i="6" s="1"/>
  <c r="Y34" i="6"/>
  <c r="Z34" i="6" s="1"/>
  <c r="U34" i="6"/>
  <c r="M34" i="6"/>
  <c r="N34" i="6" s="1"/>
  <c r="Y33" i="6"/>
  <c r="Z33" i="6" s="1"/>
  <c r="U33" i="6"/>
  <c r="M33" i="6"/>
  <c r="N33" i="6" s="1"/>
  <c r="Y32" i="6"/>
  <c r="Z32" i="6" s="1"/>
  <c r="U32" i="6"/>
  <c r="M32" i="6"/>
  <c r="N32" i="6" s="1"/>
  <c r="Y31" i="6"/>
  <c r="Z31" i="6" s="1"/>
  <c r="U31" i="6"/>
  <c r="M31" i="6"/>
  <c r="N31" i="6" s="1"/>
  <c r="Y30" i="6"/>
  <c r="Z30" i="6" s="1"/>
  <c r="U30" i="6"/>
  <c r="M30" i="6"/>
  <c r="N30" i="6" s="1"/>
  <c r="Y29" i="6"/>
  <c r="Z29" i="6" s="1"/>
  <c r="U29" i="6"/>
  <c r="M29" i="6"/>
  <c r="N29" i="6" s="1"/>
  <c r="Y28" i="6"/>
  <c r="Z28" i="6" s="1"/>
  <c r="U28" i="6"/>
  <c r="M28" i="6"/>
  <c r="N28" i="6" s="1"/>
  <c r="Y27" i="6"/>
  <c r="Z27" i="6" s="1"/>
  <c r="U27" i="6"/>
  <c r="M27" i="6"/>
  <c r="N27" i="6" s="1"/>
  <c r="Y26" i="6"/>
  <c r="Z26" i="6" s="1"/>
  <c r="U26" i="6"/>
  <c r="M26" i="6"/>
  <c r="N26" i="6" s="1"/>
  <c r="Y25" i="6"/>
  <c r="Z25" i="6" s="1"/>
  <c r="U25" i="6"/>
  <c r="M25" i="6"/>
  <c r="N25" i="6" s="1"/>
  <c r="Y24" i="6"/>
  <c r="Z24" i="6" s="1"/>
  <c r="U24" i="6"/>
  <c r="M24" i="6"/>
  <c r="N24" i="6" s="1"/>
  <c r="Y23" i="6"/>
  <c r="Z23" i="6" s="1"/>
  <c r="U23" i="6"/>
  <c r="M23" i="6"/>
  <c r="N23" i="6" s="1"/>
  <c r="Y22" i="6"/>
  <c r="Z22" i="6" s="1"/>
  <c r="U22" i="6"/>
  <c r="M22" i="6"/>
  <c r="N22" i="6" s="1"/>
  <c r="Y21" i="6"/>
  <c r="Z21" i="6" s="1"/>
  <c r="U21" i="6"/>
  <c r="M21" i="6"/>
  <c r="N21" i="6" s="1"/>
  <c r="Y20" i="6"/>
  <c r="Z20" i="6" s="1"/>
  <c r="U20" i="6"/>
  <c r="M20" i="6"/>
  <c r="N20" i="6" s="1"/>
  <c r="Y19" i="6"/>
  <c r="Z19" i="6" s="1"/>
  <c r="U19" i="6"/>
  <c r="M19" i="6"/>
  <c r="N19" i="6" s="1"/>
  <c r="Y18" i="6"/>
  <c r="Z18" i="6" s="1"/>
  <c r="U18" i="6"/>
  <c r="M18" i="6"/>
  <c r="N18" i="6" s="1"/>
  <c r="Y17" i="6"/>
  <c r="Z17" i="6" s="1"/>
  <c r="U17" i="6"/>
  <c r="M17" i="6"/>
  <c r="N17" i="6" s="1"/>
  <c r="Y16" i="6"/>
  <c r="Z16" i="6" s="1"/>
  <c r="U16" i="6"/>
  <c r="M16" i="6"/>
  <c r="N16" i="6" s="1"/>
  <c r="Y15" i="6"/>
  <c r="Z15" i="6" s="1"/>
  <c r="U15" i="6"/>
  <c r="M15" i="6"/>
  <c r="N15" i="6" s="1"/>
  <c r="Y14" i="6"/>
  <c r="Z14" i="6" s="1"/>
  <c r="U14" i="6"/>
  <c r="M14" i="6"/>
  <c r="N14" i="6" s="1"/>
  <c r="Y13" i="6"/>
  <c r="Z13" i="6" s="1"/>
  <c r="U13" i="6"/>
  <c r="M13" i="6"/>
  <c r="N13" i="6" s="1"/>
</calcChain>
</file>

<file path=xl/sharedStrings.xml><?xml version="1.0" encoding="utf-8"?>
<sst xmlns="http://schemas.openxmlformats.org/spreadsheetml/2006/main" count="2343" uniqueCount="426">
  <si>
    <t>MINISTERIO DEL INTERIOR</t>
  </si>
  <si>
    <t>PROGRAMACIÓN ANUAL DE LA PLANIFICACIÓN</t>
  </si>
  <si>
    <t>PLAN OPERATIVO ANUAL</t>
  </si>
  <si>
    <t>Ejecución y Programación mensual de metas</t>
  </si>
  <si>
    <t>Cronograma de Ejecución y Programación Mensual</t>
  </si>
  <si>
    <t>Código del Programa</t>
  </si>
  <si>
    <t>Nombre del Programa</t>
  </si>
  <si>
    <t>Código de la Actividad</t>
  </si>
  <si>
    <t>Nombre de la Actividad</t>
  </si>
  <si>
    <t>Unidad Responsable</t>
  </si>
  <si>
    <t>Objetivo Estratégico, Específico u  Operativo de la Unidad (constante en GPR)</t>
  </si>
  <si>
    <t>Macro Actividad</t>
  </si>
  <si>
    <t>Actividades</t>
  </si>
  <si>
    <t>Código Único POA</t>
  </si>
  <si>
    <t>Meta Anual</t>
  </si>
  <si>
    <t>Febrero</t>
  </si>
  <si>
    <t>Ámbito Geográfico</t>
  </si>
  <si>
    <t>Medio de Verificación</t>
  </si>
  <si>
    <t>Indicadores de Actividades y/o de Gestión</t>
  </si>
  <si>
    <t xml:space="preserve">Item </t>
  </si>
  <si>
    <t>Descripción del Item</t>
  </si>
  <si>
    <t>Asignado</t>
  </si>
  <si>
    <t>01 Administración Central</t>
  </si>
  <si>
    <t xml:space="preserve">001 Administración General de la Seguridad y Orden Público </t>
  </si>
  <si>
    <t>Despacho Ministerial</t>
  </si>
  <si>
    <t>Nacional</t>
  </si>
  <si>
    <t>Viáticos y Subsistencias en el Interior</t>
  </si>
  <si>
    <t>Viáticos y Subsistencias en el Exterior</t>
  </si>
  <si>
    <t>Atención Delegados Extranjeros y Nacionales</t>
  </si>
  <si>
    <t>Consultoría - Investigación Especializada</t>
  </si>
  <si>
    <t>Alimentos y Bebidas</t>
  </si>
  <si>
    <t xml:space="preserve">Edición - Impresión </t>
  </si>
  <si>
    <t>Maquinarias (Bienes Muebles no Depreciables)</t>
  </si>
  <si>
    <t>Dispositivos Médicos de Uso General</t>
  </si>
  <si>
    <t>Dispositivos Médicos Laboratorio Clínico y Patología</t>
  </si>
  <si>
    <t>Coordinación General Administrativa Financiera</t>
  </si>
  <si>
    <t>Incrementar la eficiencia de la ejecución presupuestaria del Ministerio del Interior
Incrementar los niveles de los servicios administrativos del Ministerio del Interior</t>
  </si>
  <si>
    <t>Contribuir al cumplimiento de las actividades desarrolladas por los procesos gobernantes, asesoría y apoyo a fin de alcanzar los Objetivos Estrategicos Institucionales</t>
  </si>
  <si>
    <t>Administrar los recursos humanos, materiales, financieros, tecnológicos institucionales.</t>
  </si>
  <si>
    <t>A001-01</t>
  </si>
  <si>
    <t>100% Gestión de la Unidad</t>
  </si>
  <si>
    <t>Provincial</t>
  </si>
  <si>
    <t>Informes de Gestión</t>
  </si>
  <si>
    <t xml:space="preserve">% de avance  en la administración y ejecución de los recursos institucionales </t>
  </si>
  <si>
    <t>Dirección Administrativa</t>
  </si>
  <si>
    <t>Incrementar la eficacia y eficiencia en la gestión de la Dirección Administrativa MEDIANTE la adecuada administración, control, almacenamiento, mantenimiento y preservación de bienes muebles e inmuebles del Ministerio del Interior existentes y adquiridos, además del cumplimiento del Plan Anual de Contratación.</t>
  </si>
  <si>
    <t>Gestionar los recursos materiales, bienes y servicios administrativos demandados para la gestión de la institución, de conformidad con la normativa vigente.</t>
  </si>
  <si>
    <t xml:space="preserve">Gestionar el pago de servicios básicos, de limpieza y vigilancia de las Unidades de Administración Central y Pichincha </t>
  </si>
  <si>
    <t>A00102-01</t>
  </si>
  <si>
    <t>100% pagos realizados de servicios básicos, de limpieza y vigilancia año 2017</t>
  </si>
  <si>
    <t>Local</t>
  </si>
  <si>
    <t>facturas, certificaciones presupuestarias, informes</t>
  </si>
  <si>
    <t>% de pagos realizados de servicios básicos, de limpieza y vigilancia año 2016</t>
  </si>
  <si>
    <t>Servicio de Seguridad y Vigilancia</t>
  </si>
  <si>
    <t>Servicio Aseo - Limpieza Instalaciones SP</t>
  </si>
  <si>
    <t>Agua Potable</t>
  </si>
  <si>
    <t>Telecomunicaciones</t>
  </si>
  <si>
    <t>Servicio de Correo</t>
  </si>
  <si>
    <t>Energía Eléctrica</t>
  </si>
  <si>
    <t>Gestionar el pago de servicios para la administración y funcionamiento institucional (incluye alimentos y bebidas para eventos y talleres de capacitación organizaciones por Unidades de Administración Central)</t>
  </si>
  <si>
    <t>A00102-02</t>
  </si>
  <si>
    <t xml:space="preserve">100%
pago de servicios para la administración y funcionamiento institucional </t>
  </si>
  <si>
    <t xml:space="preserve">% de pago de servicios para la administración y funcionamiento institucional </t>
  </si>
  <si>
    <t>Fletes y Maniobras</t>
  </si>
  <si>
    <t>Garantía Extendida de Bienes</t>
  </si>
  <si>
    <t>Eventos Públicos Promocionales</t>
  </si>
  <si>
    <t>Proveer de pasajes aéreos y terrestres a los servidores y furncionarios del Minsterio del Interior a fin de que cumplan con sus movilizaciones oficiales y el pago de tazas correspondientes</t>
  </si>
  <si>
    <t>A00102-03</t>
  </si>
  <si>
    <t>100%
pasajes provistos a servidores y funcionarios del MDI</t>
  </si>
  <si>
    <t>facturas, certificaciones presupuestarias, informes, tickets  y boletos de traslados.</t>
  </si>
  <si>
    <t>% de pasajes provistos a servidores y funcionarios del MDI</t>
  </si>
  <si>
    <t>Pasajes al Interior</t>
  </si>
  <si>
    <t>Pasajes al Exterior</t>
  </si>
  <si>
    <t>Tasas Portuarias y Aeroportuarias</t>
  </si>
  <si>
    <t>% de ejecución del Plan de Mantenimiento  de bienes institucionales de Administración Central y Pichincha</t>
  </si>
  <si>
    <t xml:space="preserve">Edificios E Púb. (Mantenimiento) </t>
  </si>
  <si>
    <t xml:space="preserve">Edificios E Priv. (Mantenimiento) </t>
  </si>
  <si>
    <t>Mobiliarios (Mantenimiento)</t>
  </si>
  <si>
    <t>Maquinarias (Mantenimiento)</t>
  </si>
  <si>
    <t>Mantenimiento de Equipos y Sistemas Informáticos</t>
  </si>
  <si>
    <t>Vehículos Terrestres (Mantenimiento)</t>
  </si>
  <si>
    <t>Gestionar el pago de arriendo de bienes muebles e inmuebles de Administración Central y Pichincha; y, de locales para eventos desarrollados por las Unidades que conforman la Institución</t>
  </si>
  <si>
    <t>A00102-05</t>
  </si>
  <si>
    <t>100%
ejecución de pagos por arrendamiento   de bienes muebles e inmuebles de Administración Central y Pichincha</t>
  </si>
  <si>
    <t>&amp; de ejecución de pagos por arrendamiento   de bienes muebles e inmuebles de Administración Central y Pichincha</t>
  </si>
  <si>
    <t>Edificios (Arrendamientos)</t>
  </si>
  <si>
    <t>Realizar una coordinación técnica para la ejecución de nuevos proyectos</t>
  </si>
  <si>
    <t>A00102-06</t>
  </si>
  <si>
    <t>100%
avance en la coordinación técnica  en la ejecución de nuevos proyectos</t>
  </si>
  <si>
    <t>% de  avance en la coordinación técnica  en la ejecución de nuevos proyectos</t>
  </si>
  <si>
    <t>Estudio y Diseño de Proyectos</t>
  </si>
  <si>
    <t>Elaborar e implementar el Plan de Adquisiciones Institucional</t>
  </si>
  <si>
    <t>A00102-07</t>
  </si>
  <si>
    <t>100%
ejecución del Plan de Adquisiciones Institucional</t>
  </si>
  <si>
    <t>% de ejecución del Plan de Adquisiciones Institucional</t>
  </si>
  <si>
    <t>Herramientas (Bienes Muebles no Depreciables)</t>
  </si>
  <si>
    <t>Repuestos y Accesorios para Vehículos Terrestres</t>
  </si>
  <si>
    <t xml:space="preserve">Repuestos para Maquinarias - Plantas Eléctricas </t>
  </si>
  <si>
    <t>Bienes Culturales y Símbolos Patrios</t>
  </si>
  <si>
    <t>Libros y Colecciones</t>
  </si>
  <si>
    <t>Materiales de Aseo</t>
  </si>
  <si>
    <t xml:space="preserve">Materiales de Impresión- Fotografía- Reproducción </t>
  </si>
  <si>
    <t xml:space="preserve"> Suministros para la Construcción</t>
  </si>
  <si>
    <t>Menaje de Cocina  y Accesorios de Oficina</t>
  </si>
  <si>
    <t>Combustibles - Lubricantes Vehículos Terrestres</t>
  </si>
  <si>
    <t>Materiales de Oficina</t>
  </si>
  <si>
    <t>Mobiliarios (Bienes Muebles no Depreciables)</t>
  </si>
  <si>
    <t>Mobiliarios (Bienes de Larga Duración)</t>
  </si>
  <si>
    <t>Prendas de Protección, Uniformes Militares y Policiales</t>
  </si>
  <si>
    <t>Maquinarias y Equipos (Bienes de Larga Duración)</t>
  </si>
  <si>
    <t>Equipos Sistemas y Paquetes Informáticos LD</t>
  </si>
  <si>
    <t>Partes y Repuestos</t>
  </si>
  <si>
    <t>Gestionar el pago de SOAT, tasas e impuestos prediales</t>
  </si>
  <si>
    <t>A00102-08</t>
  </si>
  <si>
    <t>100%
ejecución de pagose de SOAT, tasas e impuestos prediales</t>
  </si>
  <si>
    <t>% de ejecución de pagos de SOAT, tasas e impuestos prediales</t>
  </si>
  <si>
    <t>Tasas generales, impuestos</t>
  </si>
  <si>
    <t>Seguros</t>
  </si>
  <si>
    <t>Ejecutar acciones inherentes a la Dirección y sus Unidades en territorio</t>
  </si>
  <si>
    <t>A00102-09</t>
  </si>
  <si>
    <t>100%
Ejecución</t>
  </si>
  <si>
    <t>Informes, registro de asistencia</t>
  </si>
  <si>
    <t>No. de visitas a territorio realizadas/No. de visitas a territorio planificadas</t>
  </si>
  <si>
    <t>Gestionar pagos pendientes por actividades desarrolladas durante el año 2016 en cumplimiento a la misión y objetivos institucionales</t>
  </si>
  <si>
    <t>A00102-10</t>
  </si>
  <si>
    <t>100% pagos pendientes realizados</t>
  </si>
  <si>
    <t>Certificaciones presupuestarias, informes, documentos de aval de pagos realizados.</t>
  </si>
  <si>
    <t>% de pagos pendientes ejecutados</t>
  </si>
  <si>
    <t>Dirección de Administración de Talento Humano</t>
  </si>
  <si>
    <t>Incrementar el desarrollo competitivo de los servidores públicos mediante capacitación oportuna, selección de personal idóneo, evaluación de riesgos laborales</t>
  </si>
  <si>
    <t>Gestionar  el pago de remuneraciones acorde a la planificación del talento humano del Ministerio del Interior</t>
  </si>
  <si>
    <t>Gestionar el pago de remuneraciones de los servidores de Planta Central del  Ministerio del Interior (Unidades de los procesos gobernantes y adjetivos)</t>
  </si>
  <si>
    <t>A00101-01</t>
  </si>
  <si>
    <t>14
pagos</t>
  </si>
  <si>
    <t>1</t>
  </si>
  <si>
    <t>Roles</t>
  </si>
  <si>
    <t>No. de pagos de remuneraciones realizadas/ No. de pagos de remuneraciones planificadas</t>
  </si>
  <si>
    <t>Gestionar el pago de remuneraciones de los servidores de Planta Central del  Ministerio del Interior (Puestos creados por reestructuración NJS)</t>
  </si>
  <si>
    <t>A00101-02</t>
  </si>
  <si>
    <t>Gestionar la contratación y el pago de remuneraciones de los servidores que integrarán las Coordinaciones Zonales  del  Ministerio del Interior ( Zona 8 (Guayaquil, Samborondón y Duran), Zona 4 (Manabí y Sto. Domingo), Zona 1 (Esmeraldas, Imbabura, Carchi y Sucumbíos)) - NJS y Operativo</t>
  </si>
  <si>
    <t>A00101-03</t>
  </si>
  <si>
    <t>91 Seguridad Integral</t>
  </si>
  <si>
    <t>001 Diseño e implementación de la política pública de la seguridad interna</t>
  </si>
  <si>
    <t>Gestionar el pago de remuneraciones de los servidores de Planta Central del  Ministerio del Interior (Unidades de los procesos sustantivos/ Seguridad Ciudadana y Orden Público)</t>
  </si>
  <si>
    <t>A00101-04</t>
  </si>
  <si>
    <t>Gestionar  la contratación  y el pago de remuneraciones de los servidores de Planta Central del  Ministerio del Interior (Unidades de los procesos sustantivos/Seguridad Ciudadana y Orden Público - NJS y Operativo por Reestructura Institucional)</t>
  </si>
  <si>
    <t>A00101-05</t>
  </si>
  <si>
    <t>004 Operación del Control Migratorio</t>
  </si>
  <si>
    <t>Gestionar   el pago de remuneraciones de los servidores de Planta Central del  Ministerio del Interior (Unidades de los procesos sustantivos/Control Migratorio)</t>
  </si>
  <si>
    <t>A00101-07</t>
  </si>
  <si>
    <t>Desarrollo Organizacional</t>
  </si>
  <si>
    <t>Implementar la nueva Estructura Organizacional de Planta Central  y Procesos desconcentrados</t>
  </si>
  <si>
    <t>A00101-08</t>
  </si>
  <si>
    <t>100%
Implementación de la nueva Estructura Organizacional</t>
  </si>
  <si>
    <t>Informes Técnicos</t>
  </si>
  <si>
    <t>% de avance de implementación de la nueva Estructura/ 100%</t>
  </si>
  <si>
    <t>Realizar visitas técnicas a las UATH para el  fortalecimiento de Procesos Desconcentrados</t>
  </si>
  <si>
    <t>A00101-09</t>
  </si>
  <si>
    <t>Informes de visitas técnicas a UATH</t>
  </si>
  <si>
    <t>No. de visitas técnicas realizadas/ No. de visitas técnicas programadas</t>
  </si>
  <si>
    <t xml:space="preserve">Validar y actualizar  los Manuales de Puestos del MDI, de acuerdo a nueva estructura orgánica </t>
  </si>
  <si>
    <t>A00101-10</t>
  </si>
  <si>
    <t>1
Manual de Procesos del MDI actualizado y validado</t>
  </si>
  <si>
    <t>Actas de reunión, Documentos Preliminares del Manual
Manual de Puestos Validado</t>
  </si>
  <si>
    <t>No de Manuales actualizados y validados/ No. de Manuales planificados</t>
  </si>
  <si>
    <t>Presentar  el Plan Anual de Talento Humano  del MDI al Ministerio del Trabajo</t>
  </si>
  <si>
    <t>A00101-11</t>
  </si>
  <si>
    <t>1
Plan Anual de TH</t>
  </si>
  <si>
    <t>Plan Anual de Talento Humano Aprobado
Oficio</t>
  </si>
  <si>
    <t>No. de planes elaborados y aprobados/ No. de planes planificados</t>
  </si>
  <si>
    <t>Administración de Talento Humano y Régimen Disciplinario</t>
  </si>
  <si>
    <t>Ejecutar los concursos de méritos y oposición a nivel nacional</t>
  </si>
  <si>
    <t>A00101-12</t>
  </si>
  <si>
    <t>100% 
concursos ejecutados</t>
  </si>
  <si>
    <t>Informes de ejecución de concursos de méritos y oposición</t>
  </si>
  <si>
    <t>% avance en la ejecución de concursos/ 100%</t>
  </si>
  <si>
    <t>Capacitar en actualización de conocimiento para funcionarios en general</t>
  </si>
  <si>
    <t>A00101-13</t>
  </si>
  <si>
    <t>1
Plan de capacitación para actualización de conocimientos ejecutado</t>
  </si>
  <si>
    <t>Listas de Asistencia / Informes de ejecucion de Plan de Capacitacion</t>
  </si>
  <si>
    <t>No. de planes implementados/ No. de planes programados</t>
  </si>
  <si>
    <t>Capacitación a Servidores Públicos</t>
  </si>
  <si>
    <t>Ejecutar el Plan de desempeño a todos los servidores del MDI</t>
  </si>
  <si>
    <t>A00101-14</t>
  </si>
  <si>
    <t>1
Plan de evaluación del desempeño ejecutado</t>
  </si>
  <si>
    <t>Informe de la Ejecución del Plan de Evaluación del Desempeño</t>
  </si>
  <si>
    <t>Gestión de Bienestar Social, Salud y Seguridad Ocupacional</t>
  </si>
  <si>
    <t>Proveer del servicio de transporte para el personal del MDI</t>
  </si>
  <si>
    <t>A00101-15</t>
  </si>
  <si>
    <t>1
contratación anual</t>
  </si>
  <si>
    <t>Pichincha y Guayas</t>
  </si>
  <si>
    <t>Pliegos de contratación, Contrato suscrito, Facturas, Hojas de Ruta</t>
  </si>
  <si>
    <t>No. de contratos suscritos/ No. de contratos planificados</t>
  </si>
  <si>
    <t>Transporte de Personal</t>
  </si>
  <si>
    <t xml:space="preserve">Realizar adquisicion de equipos de proteccion personal </t>
  </si>
  <si>
    <t>A00101-16</t>
  </si>
  <si>
    <t>100%
EPP adquiridos y entregados</t>
  </si>
  <si>
    <t>Actas entrega recepción, Listado de servidores con EPP</t>
  </si>
  <si>
    <t>% de avance en la adquisición y entrega de EPP/ 100%</t>
  </si>
  <si>
    <t>Realizar la adquisicion de  botiquines de emergencia, para los servidores y servidoras que laboran en las siguientes edificaciones y dependencias: edificio Guerrero Mora, Planta matriz, Archivo General, Unidad de Vigilancia Carapungo, Migración, La Unión, Alemán, VCB, Guarderías bajo responsabilidad del Ministerio del Interior. Conductores</t>
  </si>
  <si>
    <t>A00101-17</t>
  </si>
  <si>
    <t xml:space="preserve">1
adquisición </t>
  </si>
  <si>
    <t>Picihincha</t>
  </si>
  <si>
    <t>Contrato, Actas de entrega recepción, Listado de Unidades con Botiquines</t>
  </si>
  <si>
    <t>No. de adquisiciones realizadas/ No. de adquisiciones planificadas</t>
  </si>
  <si>
    <t>Gastos para situaciones de emergencia</t>
  </si>
  <si>
    <t xml:space="preserve">Realizar campañas de consientizacion (Día mundial de la seguridad y salud en el trabajo) </t>
  </si>
  <si>
    <t>A00101-18</t>
  </si>
  <si>
    <t>2
campañas</t>
  </si>
  <si>
    <t>Pichincha</t>
  </si>
  <si>
    <t>Informes de Campaña Ejecutadas</t>
  </si>
  <si>
    <t>No. de campañas ejecutadas/ No. de campañas planificadas</t>
  </si>
  <si>
    <t>Dotar de Medicamentos al Servicio Médico del MDI</t>
  </si>
  <si>
    <t>A00101-19</t>
  </si>
  <si>
    <t>Contrato, Actas de entrega recepción,</t>
  </si>
  <si>
    <t>Medicamentos</t>
  </si>
  <si>
    <t>Entregar ejemplar del Reglamento Interno de Seguridad y Salud laboral a todos los servidores del MDI</t>
  </si>
  <si>
    <t>A00101-20</t>
  </si>
  <si>
    <t>1
entrega</t>
  </si>
  <si>
    <t>Acta entrega recepción, Listado de servidores que recibieron ejemplares</t>
  </si>
  <si>
    <t>No. de entregas realizadas/ No. de entregas planificadas</t>
  </si>
  <si>
    <t>Realizar calibracion de 5 equipos  (Medidor de estrés térmico, sonómetro, dosímetro, luxómetro, medidor de partículas-gases)</t>
  </si>
  <si>
    <t>A00101-21</t>
  </si>
  <si>
    <t>5
equipos calibrados</t>
  </si>
  <si>
    <t>Certificado de calibración de cada equipo</t>
  </si>
  <si>
    <t>No. de equipos calibrados / No. de calibraciones planificadas</t>
  </si>
  <si>
    <t>Gestionar el pago  por concepto de jubilacion patronal</t>
  </si>
  <si>
    <t>A00101-22</t>
  </si>
  <si>
    <t>5
Desvinculaciones 
(Código de Trabajo)</t>
  </si>
  <si>
    <t>Memo de solicitud de pago dirigido a Dir. Financiera + C.U.R.</t>
  </si>
  <si>
    <t>No. de desvinculaciones realizadas/ No. de desvinculaciones planificadas</t>
  </si>
  <si>
    <t>A Jubilados Patronales</t>
  </si>
  <si>
    <t>004 Implementación de las Políticas de Igualdad en el ámbito de la Seguridad Ciudadana</t>
  </si>
  <si>
    <t>Plan de movilización</t>
  </si>
  <si>
    <t>Gestionar la contratación de servicio de transporte al personal con discapacidad del MDI</t>
  </si>
  <si>
    <t>A00101-23</t>
  </si>
  <si>
    <t>1
Contratación</t>
  </si>
  <si>
    <t>contrato firmado</t>
  </si>
  <si>
    <t>No. de contratos suscritos / No. de contratos planificados</t>
  </si>
  <si>
    <t>Dirección Financiera</t>
  </si>
  <si>
    <t>Incrementar la eficiencia y la eficacia de la gestión financiera MEDIANTE, la estandarización y sociabilización de los procesos y trámites financieros</t>
  </si>
  <si>
    <t>Control de los ingresos por valores recaudados</t>
  </si>
  <si>
    <t xml:space="preserve">* Visitar a las Gobernaciones para dar asesoramiento en el manejo en temas presupuestarios. 
* Constatación física de Permisos de Funcionamiento y supervisar proceso de Baja de PF 2015 (23 Gobernaciones) 
* Control de la administración de formularios migratorios.
*Constatación y revisión de kardex (31 SAMs)
*Implementacion de una nueva estructura institucional desconcentrada.
*Arqueos del efectivo en las UCM y gobernaciones.
*Asistencia tecnica contable, tributaria a los responsables de la gobernaciones,
Verificacion de Activos Fijos. </t>
  </si>
  <si>
    <t>A00103-01</t>
  </si>
  <si>
    <t xml:space="preserve">32
constataciones </t>
  </si>
  <si>
    <t>Informes de Comisión</t>
  </si>
  <si>
    <t>No. de PAF entregados/No. de PAF planificados
No. de formularios constados</t>
  </si>
  <si>
    <t xml:space="preserve">Fortalecimiento institucional </t>
  </si>
  <si>
    <t>Gestionar los pagos para cubrir varias necesidades de telecomunicsciones, libros y colecciones, comisiones bancarias y costas judiciales</t>
  </si>
  <si>
    <t>100% de pagos realizados</t>
  </si>
  <si>
    <t>pagos</t>
  </si>
  <si>
    <t>Número de pagos realizados/número de pagos planificados</t>
  </si>
  <si>
    <t>Desarrollo, Actualización Sistemas Informáticos</t>
  </si>
  <si>
    <t>Comisiones Bancarias</t>
  </si>
  <si>
    <t>Dirección de Soporte Técnico a Usuario</t>
  </si>
  <si>
    <t>Dirección de Administración de Servicios y Componentes de TI</t>
  </si>
  <si>
    <t>Coordinación General de Asesoría Jurídica</t>
  </si>
  <si>
    <t>Costas Judiciales Tramites Notariales</t>
  </si>
  <si>
    <t>Coordinación General de Asesoría Jurídica / Dirección de Asesoría Jurídica</t>
  </si>
  <si>
    <t>Dirección de Patrocinio Judicial</t>
  </si>
  <si>
    <t>Dirección de Asuntos Internacionales</t>
  </si>
  <si>
    <t>Dirección de Comunicación Social</t>
  </si>
  <si>
    <t>Dirección de Gobernanza de Salud Policial</t>
  </si>
  <si>
    <t>Dirección de Planificación y Seguimiento</t>
  </si>
  <si>
    <t>Desconcentración de Servicios de Seguridad</t>
  </si>
  <si>
    <t>Suministros para la Defensa y Seguridad Pública</t>
  </si>
  <si>
    <t>Pertrechos para la Defensa y Seguridad</t>
  </si>
  <si>
    <t>Subsecretaría de Evaluación y Estudios</t>
  </si>
  <si>
    <t>Dirección de Evaluación y Economía de la Seguridad</t>
  </si>
  <si>
    <t>Subsecretaría de Seguridad Ciudadana</t>
  </si>
  <si>
    <t>Dirección de Derechos Humanos e Igualdad de Género</t>
  </si>
  <si>
    <t>Indemnización por sentencias judiciales</t>
  </si>
  <si>
    <t xml:space="preserve">Congresos y Seminarios </t>
  </si>
  <si>
    <t>Servicios Técnicos Especializados</t>
  </si>
  <si>
    <t>Dirección Contra la Delincuencia Organizada y sus Delitos Conexos</t>
  </si>
  <si>
    <t>Insumos producción programas Radio, TV, Espectáculos</t>
  </si>
  <si>
    <t>Herramientas y Equipos Menores</t>
  </si>
  <si>
    <t>Dirección de Prevención del Delito</t>
  </si>
  <si>
    <t>Espectáculos Culturales y Sociales</t>
  </si>
  <si>
    <t>Dirección de Control y Orden Público</t>
  </si>
  <si>
    <t>Dirección de Regulación y Control de Servicios de Seguridad Privada</t>
  </si>
  <si>
    <t>Subsecretaría de Policía</t>
  </si>
  <si>
    <t>Subsecretaría de Migración</t>
  </si>
  <si>
    <t>01</t>
  </si>
  <si>
    <t>001</t>
  </si>
  <si>
    <t>Remuneraciones Unificadas</t>
  </si>
  <si>
    <t>Salarios Unificados</t>
  </si>
  <si>
    <t>Decimotercer Sueldo</t>
  </si>
  <si>
    <t>Decimocuarto Sueldo</t>
  </si>
  <si>
    <t>Alimentación</t>
  </si>
  <si>
    <t>Horas Extraordinarias y Suplementarias</t>
  </si>
  <si>
    <t>Servicios Personales por Contrato</t>
  </si>
  <si>
    <t>Subrogación</t>
  </si>
  <si>
    <t>Encargos</t>
  </si>
  <si>
    <t>Aporte Patronal</t>
  </si>
  <si>
    <t>Fondo de Reserva</t>
  </si>
  <si>
    <t>Compensación por Desahucio</t>
  </si>
  <si>
    <t xml:space="preserve">Compensación Vacaciones no Gozadas </t>
  </si>
  <si>
    <t>91</t>
  </si>
  <si>
    <t>004</t>
  </si>
  <si>
    <t>Servicios de Difusión e Información</t>
  </si>
  <si>
    <t>Monitoreo medios de comunicación</t>
  </si>
  <si>
    <t xml:space="preserve">Combustibles para Maquinarias - Plantas Eléctricas </t>
  </si>
  <si>
    <t>Total</t>
  </si>
  <si>
    <t>Viceministerio del Interior</t>
  </si>
  <si>
    <t>51</t>
  </si>
  <si>
    <t xml:space="preserve">Gastos en Personal </t>
  </si>
  <si>
    <t>Etiquetas de fila</t>
  </si>
  <si>
    <t>Nom Item</t>
  </si>
  <si>
    <t>Nombre macrounidad</t>
  </si>
  <si>
    <t>Cod MU</t>
  </si>
  <si>
    <t>53</t>
  </si>
  <si>
    <t>Bienes y servicios de consumo</t>
  </si>
  <si>
    <t>A001</t>
  </si>
  <si>
    <t>57</t>
  </si>
  <si>
    <t>Otros gastos corrientes</t>
  </si>
  <si>
    <t>Coordinación General de Planificación y  Gestión Estratégica</t>
  </si>
  <si>
    <t>A006</t>
  </si>
  <si>
    <t>58</t>
  </si>
  <si>
    <t xml:space="preserve">Transferencias y donaciones </t>
  </si>
  <si>
    <t>Coordinación General de Tecnologías de la Información y Comunicación</t>
  </si>
  <si>
    <t>A007</t>
  </si>
  <si>
    <t>84</t>
  </si>
  <si>
    <t xml:space="preserve">Bienes de larga duración </t>
  </si>
  <si>
    <t>A008</t>
  </si>
  <si>
    <t>99</t>
  </si>
  <si>
    <t xml:space="preserve">Otros pasivos </t>
  </si>
  <si>
    <t>Remuneración Variable por Eficiencia</t>
  </si>
  <si>
    <t>A009</t>
  </si>
  <si>
    <t>NA</t>
  </si>
  <si>
    <t xml:space="preserve">No requiere recursos </t>
  </si>
  <si>
    <t>A010</t>
  </si>
  <si>
    <t>Honorarios</t>
  </si>
  <si>
    <t>G002</t>
  </si>
  <si>
    <t>Viceministerio de Seguridad Interna (Despacho)</t>
  </si>
  <si>
    <t>S001</t>
  </si>
  <si>
    <t>S003</t>
  </si>
  <si>
    <t>S004</t>
  </si>
  <si>
    <t>S005</t>
  </si>
  <si>
    <t>S007</t>
  </si>
  <si>
    <t>S008</t>
  </si>
  <si>
    <t>Despido intempestivo</t>
  </si>
  <si>
    <t>Subsecretaría de Orden Público</t>
  </si>
  <si>
    <t>S009</t>
  </si>
  <si>
    <t>S011</t>
  </si>
  <si>
    <t>Nombre unidad</t>
  </si>
  <si>
    <t>Cod Unidad</t>
  </si>
  <si>
    <t xml:space="preserve">Dirección de Administración de Talento Humano </t>
  </si>
  <si>
    <t>A00101</t>
  </si>
  <si>
    <t>A00102</t>
  </si>
  <si>
    <t>A00103</t>
  </si>
  <si>
    <t>A00601</t>
  </si>
  <si>
    <t>Almacenamiento  - Recarga de Extintores</t>
  </si>
  <si>
    <t>Dirección de Procesos, Servicios, Calidad</t>
  </si>
  <si>
    <t>A00602</t>
  </si>
  <si>
    <t>Coordinación General de Tecnologías de la Información y Comunicaciones</t>
  </si>
  <si>
    <t>A00701</t>
  </si>
  <si>
    <t>Eventos públicos y oficiales</t>
  </si>
  <si>
    <t>Dirección de Diseño e Implementación de TI</t>
  </si>
  <si>
    <t>A00702</t>
  </si>
  <si>
    <t>A00703</t>
  </si>
  <si>
    <t>A00801</t>
  </si>
  <si>
    <t xml:space="preserve"> Publicidad Medios de Comunicación Masiva</t>
  </si>
  <si>
    <t>Derechos en Producción de Radio y Televisión</t>
  </si>
  <si>
    <t>Dispositivos Electrónicos Firmas Digitales</t>
  </si>
  <si>
    <t>Digitalización de Información y Datos Públicos</t>
  </si>
  <si>
    <t>Servicios de Alimentación</t>
  </si>
  <si>
    <t>Servicios Exequiales</t>
  </si>
  <si>
    <t>S00501</t>
  </si>
  <si>
    <t>Eventos Oficiales</t>
  </si>
  <si>
    <t>Dirección de Estudios de Seguridad</t>
  </si>
  <si>
    <t>S00502</t>
  </si>
  <si>
    <t>S00801</t>
  </si>
  <si>
    <t>S00802</t>
  </si>
  <si>
    <t>S00803</t>
  </si>
  <si>
    <t>Viatico por Gastos de Residencia</t>
  </si>
  <si>
    <t>S00901</t>
  </si>
  <si>
    <t>S00902</t>
  </si>
  <si>
    <t>Edificios (Cableado, montaje mamparas)</t>
  </si>
  <si>
    <t>Vehículos (Mantenimiento)</t>
  </si>
  <si>
    <t>Mantenimiento Áreas Verdes, Vías Internas</t>
  </si>
  <si>
    <t>Maquinarias y Equipos (Arrendamientos)</t>
  </si>
  <si>
    <t>Servicio de Capacitación</t>
  </si>
  <si>
    <t>Honorarios por Contratos Civiles de Servicios</t>
  </si>
  <si>
    <t>Inscripción para Capacitación en el Exterior</t>
  </si>
  <si>
    <t>Investigaciones Profesional, Análisis Laboratorio</t>
  </si>
  <si>
    <t>Arrendamiento y Licencias Paquetes Informáticos</t>
  </si>
  <si>
    <t>Arrendamiento de Equipos Informáticos</t>
  </si>
  <si>
    <t>Combustibles y Lubricantes</t>
  </si>
  <si>
    <t>Instrumental Médico Quirúrgico</t>
  </si>
  <si>
    <t>Materiales Didácticos</t>
  </si>
  <si>
    <t>Repuestos y Accesorios</t>
  </si>
  <si>
    <t xml:space="preserve">Alimentos - Medicinas - Productos Farmacéuticos </t>
  </si>
  <si>
    <t>Insumos y suministros para investigación</t>
  </si>
  <si>
    <t>Equipos, sistemas y paquetes informáticos</t>
  </si>
  <si>
    <t>Semovientes</t>
  </si>
  <si>
    <t>Obligaciones con el IESS por Responsabilidad Patronal</t>
  </si>
  <si>
    <t>Intereses por Mora Patronal al IESS</t>
  </si>
  <si>
    <t>Vehículos (de Larga Duración)</t>
  </si>
  <si>
    <t>Partes y Repuestos LD</t>
  </si>
  <si>
    <t>Edificios-Locales y Residencias (Bienes Inmuebles)</t>
  </si>
  <si>
    <t>Terrenos (Expropiación)</t>
  </si>
  <si>
    <t>Semovientes LD</t>
  </si>
  <si>
    <t>Obligaciones Ejercicios Anteriores Gastos de Personal</t>
  </si>
  <si>
    <t>Obligaciones Ejercicios Anteriores Bienes y Servicios</t>
  </si>
  <si>
    <t xml:space="preserve">Grupo </t>
  </si>
  <si>
    <t>No Aplica</t>
  </si>
  <si>
    <t xml:space="preserve">51 Personal </t>
  </si>
  <si>
    <t xml:space="preserve">53 Bienes y Servicios </t>
  </si>
  <si>
    <t>57 Seguros, Tasas, Imp</t>
  </si>
  <si>
    <t xml:space="preserve">58 Jubilados </t>
  </si>
  <si>
    <t>84 Bienes Muebles</t>
  </si>
  <si>
    <t>Elaborar e implementar el Plan de Mantenimiento de bienes institucionales de Administración Central y Pichincha</t>
  </si>
  <si>
    <t>100%
de ejecución del Plan de Mantenimiento  de bienes institucionales de Administración Central y Pichincha</t>
  </si>
  <si>
    <t>A00102-04</t>
  </si>
  <si>
    <t>99 Otros pasivos</t>
  </si>
  <si>
    <t>Reposición fondo de caja chica</t>
  </si>
  <si>
    <t>A00102-11</t>
  </si>
  <si>
    <t>A00103-02</t>
  </si>
  <si>
    <t>Planificado</t>
  </si>
  <si>
    <t>Verificación de Ejecución</t>
  </si>
  <si>
    <t>% de Cumplimiento</t>
  </si>
  <si>
    <t>Estado de Ejecución</t>
  </si>
  <si>
    <t>Observaciones</t>
  </si>
  <si>
    <t>Insumos para Medicina Alternativa</t>
  </si>
  <si>
    <t>7
visitas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</si>
</sst>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#,##0.00_);_(\(#,##0.00\);_(&quot;-&quot;??_);_(@_)"/>
    <numFmt numFmtId="166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2" borderId="0" xfId="0" applyFont="1" applyFill="1"/>
    <xf numFmtId="43" fontId="2" fillId="2" borderId="0" xfId="1" applyFont="1" applyFill="1"/>
    <xf numFmtId="164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1" fontId="3" fillId="4" borderId="4" xfId="0" applyNumberFormat="1" applyFont="1" applyFill="1" applyBorder="1" applyAlignment="1">
      <alignment horizontal="center" vertical="center"/>
    </xf>
    <xf numFmtId="41" fontId="3" fillId="4" borderId="4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164" fontId="3" fillId="4" borderId="4" xfId="2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0" fontId="2" fillId="0" borderId="4" xfId="0" applyNumberFormat="1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10" fontId="5" fillId="0" borderId="4" xfId="4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4" xfId="3" applyFont="1" applyBorder="1" applyAlignment="1">
      <alignment vertical="center" wrapText="1"/>
    </xf>
    <xf numFmtId="10" fontId="5" fillId="0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49" fontId="2" fillId="0" borderId="4" xfId="3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9" fontId="5" fillId="0" borderId="4" xfId="3" applyNumberFormat="1" applyFont="1" applyFill="1" applyBorder="1" applyAlignment="1">
      <alignment horizontal="center" vertical="center" wrapText="1"/>
    </xf>
    <xf numFmtId="9" fontId="7" fillId="0" borderId="4" xfId="3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10" fontId="7" fillId="0" borderId="4" xfId="3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7" fillId="0" borderId="4" xfId="3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0" fontId="2" fillId="0" borderId="4" xfId="3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9" fontId="5" fillId="2" borderId="4" xfId="0" applyNumberFormat="1" applyFont="1" applyFill="1" applyBorder="1" applyAlignment="1">
      <alignment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/>
    <xf numFmtId="49" fontId="10" fillId="0" borderId="0" xfId="0" applyNumberFormat="1" applyFont="1"/>
    <xf numFmtId="0" fontId="0" fillId="0" borderId="0" xfId="0" applyNumberFormat="1"/>
    <xf numFmtId="0" fontId="0" fillId="0" borderId="0" xfId="0" applyFont="1"/>
    <xf numFmtId="0" fontId="0" fillId="0" borderId="0" xfId="0" applyBorder="1" applyAlignment="1"/>
    <xf numFmtId="0" fontId="9" fillId="0" borderId="0" xfId="0" applyFont="1" applyAlignment="1">
      <alignment vertical="center"/>
    </xf>
    <xf numFmtId="0" fontId="0" fillId="0" borderId="0" xfId="0" applyBorder="1"/>
    <xf numFmtId="49" fontId="0" fillId="0" borderId="0" xfId="0" applyNumberFormat="1"/>
    <xf numFmtId="0" fontId="2" fillId="0" borderId="0" xfId="0" applyFont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10" fillId="0" borderId="0" xfId="0" applyNumberFormat="1" applyFont="1"/>
    <xf numFmtId="0" fontId="3" fillId="6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164" fontId="10" fillId="0" borderId="4" xfId="0" applyNumberFormat="1" applyFont="1" applyBorder="1" applyAlignment="1">
      <alignment horizontal="center" vertical="center" wrapText="1"/>
    </xf>
    <xf numFmtId="9" fontId="2" fillId="0" borderId="4" xfId="3" applyFont="1" applyFill="1" applyBorder="1" applyAlignment="1">
      <alignment horizontal="center" vertical="center" wrapText="1"/>
    </xf>
    <xf numFmtId="9" fontId="3" fillId="4" borderId="4" xfId="3" applyFont="1" applyFill="1" applyBorder="1" applyAlignment="1">
      <alignment horizontal="center" vertical="center" wrapText="1"/>
    </xf>
    <xf numFmtId="9" fontId="2" fillId="2" borderId="0" xfId="3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9" fontId="0" fillId="2" borderId="0" xfId="3" applyFont="1" applyFill="1" applyAlignment="1">
      <alignment horizontal="center" vertical="center" wrapText="1"/>
    </xf>
    <xf numFmtId="44" fontId="2" fillId="0" borderId="4" xfId="2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4" xfId="3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4" fontId="2" fillId="2" borderId="0" xfId="0" applyNumberFormat="1" applyFont="1" applyFill="1" applyAlignment="1">
      <alignment horizontal="center" vertical="center" wrapText="1"/>
    </xf>
    <xf numFmtId="44" fontId="0" fillId="2" borderId="0" xfId="0" applyNumberFormat="1" applyFill="1" applyAlignment="1">
      <alignment horizontal="center" vertical="center" wrapText="1"/>
    </xf>
    <xf numFmtId="44" fontId="3" fillId="6" borderId="4" xfId="0" applyNumberFormat="1" applyFont="1" applyFill="1" applyBorder="1" applyAlignment="1">
      <alignment horizontal="center" vertical="center" wrapText="1"/>
    </xf>
    <xf numFmtId="44" fontId="2" fillId="0" borderId="4" xfId="2" applyNumberFormat="1" applyFont="1" applyBorder="1" applyAlignment="1" applyProtection="1">
      <alignment horizontal="center" vertical="center" wrapText="1"/>
      <protection locked="0"/>
    </xf>
    <xf numFmtId="44" fontId="3" fillId="0" borderId="4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/>
    <cellStyle name="Millares 4 2" xfId="6"/>
    <cellStyle name="Moneda" xfId="2" builtinId="4"/>
    <cellStyle name="Moneda 3" xfId="5"/>
    <cellStyle name="Normal" xfId="0" builtinId="0"/>
    <cellStyle name="Porcentaje" xfId="3" builtinId="5"/>
  </cellStyles>
  <dxfs count="61"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FFCD2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ill>
        <patternFill>
          <bgColor rgb="FFC0504D"/>
        </patternFill>
      </fill>
    </dxf>
    <dxf>
      <fill>
        <patternFill>
          <bgColor rgb="FFAFDC7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359229</xdr:colOff>
      <xdr:row>2</xdr:row>
      <xdr:rowOff>0</xdr:rowOff>
    </xdr:to>
    <xdr:sp macro="" textlink="">
      <xdr:nvSpPr>
        <xdr:cNvPr id="2" name="1 Rectángulo"/>
        <xdr:cNvSpPr/>
      </xdr:nvSpPr>
      <xdr:spPr>
        <a:xfrm>
          <a:off x="0" y="190500"/>
          <a:ext cx="1352550" cy="190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200">
              <a:effectLst/>
              <a:latin typeface="Arial Black"/>
              <a:ea typeface="Calibri"/>
              <a:cs typeface="Times New Roman"/>
            </a:rPr>
            <a:t>Anexo 7</a:t>
          </a:r>
          <a:endParaRPr lang="es-EC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activeCell="C122" sqref="C122"/>
    </sheetView>
  </sheetViews>
  <sheetFormatPr baseColWidth="10" defaultRowHeight="15" x14ac:dyDescent="0.25"/>
  <cols>
    <col min="2" max="2" width="31.28515625" customWidth="1"/>
    <col min="4" max="4" width="41.28515625" customWidth="1"/>
    <col min="5" max="5" width="3.7109375" customWidth="1"/>
    <col min="7" max="7" width="48" customWidth="1"/>
    <col min="8" max="8" width="11.42578125" style="67"/>
    <col min="9" max="9" width="11.42578125" style="62"/>
    <col min="10" max="10" width="42.85546875" style="63" customWidth="1"/>
    <col min="12" max="12" width="45.42578125" style="64" customWidth="1"/>
  </cols>
  <sheetData>
    <row r="1" spans="1:12" ht="14.45" x14ac:dyDescent="0.35">
      <c r="A1" s="59" t="s">
        <v>305</v>
      </c>
      <c r="B1" s="59" t="s">
        <v>306</v>
      </c>
      <c r="C1" t="s">
        <v>307</v>
      </c>
      <c r="D1" t="s">
        <v>308</v>
      </c>
      <c r="G1" s="60" t="s">
        <v>309</v>
      </c>
      <c r="H1" s="61" t="s">
        <v>310</v>
      </c>
    </row>
    <row r="2" spans="1:12" x14ac:dyDescent="0.25">
      <c r="A2" s="59" t="s">
        <v>311</v>
      </c>
      <c r="B2" s="59" t="s">
        <v>312</v>
      </c>
      <c r="C2">
        <v>510105</v>
      </c>
      <c r="D2" s="65" t="s">
        <v>285</v>
      </c>
      <c r="G2" s="66" t="s">
        <v>35</v>
      </c>
      <c r="H2" s="67" t="s">
        <v>313</v>
      </c>
      <c r="L2" s="68"/>
    </row>
    <row r="3" spans="1:12" x14ac:dyDescent="0.25">
      <c r="A3" s="59" t="s">
        <v>314</v>
      </c>
      <c r="B3" s="59" t="s">
        <v>315</v>
      </c>
      <c r="C3">
        <v>510106</v>
      </c>
      <c r="D3" s="65" t="s">
        <v>286</v>
      </c>
      <c r="G3" s="66" t="s">
        <v>316</v>
      </c>
      <c r="H3" s="67" t="s">
        <v>317</v>
      </c>
      <c r="L3" s="68"/>
    </row>
    <row r="4" spans="1:12" x14ac:dyDescent="0.25">
      <c r="A4" s="59" t="s">
        <v>318</v>
      </c>
      <c r="B4" s="59" t="s">
        <v>319</v>
      </c>
      <c r="C4">
        <v>510203</v>
      </c>
      <c r="D4" s="65" t="s">
        <v>287</v>
      </c>
      <c r="G4" s="66" t="s">
        <v>320</v>
      </c>
      <c r="H4" s="67" t="s">
        <v>321</v>
      </c>
      <c r="L4" s="69"/>
    </row>
    <row r="5" spans="1:12" x14ac:dyDescent="0.25">
      <c r="A5" s="59" t="s">
        <v>322</v>
      </c>
      <c r="B5" s="59" t="s">
        <v>323</v>
      </c>
      <c r="C5">
        <v>510204</v>
      </c>
      <c r="D5" s="65" t="s">
        <v>288</v>
      </c>
      <c r="G5" s="66" t="s">
        <v>256</v>
      </c>
      <c r="H5" s="67" t="s">
        <v>324</v>
      </c>
      <c r="L5" s="68"/>
    </row>
    <row r="6" spans="1:12" x14ac:dyDescent="0.25">
      <c r="A6" s="59" t="s">
        <v>325</v>
      </c>
      <c r="B6" s="59" t="s">
        <v>326</v>
      </c>
      <c r="C6">
        <v>510235</v>
      </c>
      <c r="D6" s="65" t="s">
        <v>327</v>
      </c>
      <c r="G6" s="66" t="s">
        <v>261</v>
      </c>
      <c r="H6" s="67" t="s">
        <v>328</v>
      </c>
      <c r="L6" s="70"/>
    </row>
    <row r="7" spans="1:12" x14ac:dyDescent="0.25">
      <c r="A7" s="66" t="s">
        <v>329</v>
      </c>
      <c r="B7" s="65" t="s">
        <v>330</v>
      </c>
      <c r="C7">
        <v>510306</v>
      </c>
      <c r="D7" s="65" t="s">
        <v>289</v>
      </c>
      <c r="G7" s="66" t="s">
        <v>260</v>
      </c>
      <c r="H7" s="67" t="s">
        <v>331</v>
      </c>
      <c r="L7" s="70"/>
    </row>
    <row r="8" spans="1:12" ht="14.45" x14ac:dyDescent="0.35">
      <c r="C8">
        <v>510507</v>
      </c>
      <c r="D8" s="65" t="s">
        <v>332</v>
      </c>
      <c r="G8" s="66" t="s">
        <v>24</v>
      </c>
      <c r="H8" s="67" t="s">
        <v>333</v>
      </c>
      <c r="L8" s="68"/>
    </row>
    <row r="9" spans="1:12" ht="14.45" x14ac:dyDescent="0.35">
      <c r="C9">
        <v>510509</v>
      </c>
      <c r="D9" s="65" t="s">
        <v>290</v>
      </c>
      <c r="G9" s="71" t="s">
        <v>334</v>
      </c>
      <c r="H9" s="67" t="s">
        <v>335</v>
      </c>
      <c r="L9" s="68"/>
    </row>
    <row r="10" spans="1:12" x14ac:dyDescent="0.25">
      <c r="C10">
        <v>510510</v>
      </c>
      <c r="D10" s="65" t="s">
        <v>291</v>
      </c>
      <c r="G10" s="72" t="s">
        <v>264</v>
      </c>
      <c r="H10" s="67" t="s">
        <v>336</v>
      </c>
      <c r="L10" s="68"/>
    </row>
    <row r="11" spans="1:12" x14ac:dyDescent="0.25">
      <c r="C11">
        <v>510512</v>
      </c>
      <c r="D11" s="65" t="s">
        <v>292</v>
      </c>
      <c r="G11" s="66" t="s">
        <v>282</v>
      </c>
      <c r="H11" s="67" t="s">
        <v>337</v>
      </c>
      <c r="L11" s="68"/>
    </row>
    <row r="12" spans="1:12" x14ac:dyDescent="0.25">
      <c r="C12">
        <v>510513</v>
      </c>
      <c r="D12" s="65" t="s">
        <v>293</v>
      </c>
      <c r="G12" s="66" t="s">
        <v>267</v>
      </c>
      <c r="H12" s="67" t="s">
        <v>338</v>
      </c>
      <c r="L12" s="68"/>
    </row>
    <row r="13" spans="1:12" ht="13.5" customHeight="1" x14ac:dyDescent="0.25">
      <c r="C13">
        <v>510601</v>
      </c>
      <c r="D13" s="65" t="s">
        <v>294</v>
      </c>
      <c r="G13" s="66" t="s">
        <v>281</v>
      </c>
      <c r="H13" s="67" t="s">
        <v>339</v>
      </c>
      <c r="L13" s="68"/>
    </row>
    <row r="14" spans="1:12" x14ac:dyDescent="0.25">
      <c r="C14">
        <v>510602</v>
      </c>
      <c r="D14" s="65" t="s">
        <v>295</v>
      </c>
      <c r="G14" s="66" t="s">
        <v>269</v>
      </c>
      <c r="H14" s="67" t="s">
        <v>340</v>
      </c>
      <c r="L14" s="68"/>
    </row>
    <row r="15" spans="1:12" x14ac:dyDescent="0.25">
      <c r="C15">
        <v>510703</v>
      </c>
      <c r="D15" s="65" t="s">
        <v>341</v>
      </c>
      <c r="G15" s="66" t="s">
        <v>342</v>
      </c>
      <c r="H15" s="67" t="s">
        <v>343</v>
      </c>
      <c r="L15" s="68"/>
    </row>
    <row r="16" spans="1:12" x14ac:dyDescent="0.25">
      <c r="C16">
        <v>510704</v>
      </c>
      <c r="D16" s="65" t="s">
        <v>296</v>
      </c>
      <c r="G16" s="66" t="s">
        <v>262</v>
      </c>
      <c r="H16" s="67" t="s">
        <v>344</v>
      </c>
      <c r="L16" s="68"/>
    </row>
    <row r="17" spans="3:12" x14ac:dyDescent="0.25">
      <c r="C17">
        <v>510707</v>
      </c>
      <c r="D17" s="65" t="s">
        <v>297</v>
      </c>
      <c r="G17" s="60" t="s">
        <v>345</v>
      </c>
      <c r="H17" s="73" t="s">
        <v>346</v>
      </c>
      <c r="L17" s="68"/>
    </row>
    <row r="18" spans="3:12" x14ac:dyDescent="0.25">
      <c r="C18">
        <v>530101</v>
      </c>
      <c r="D18" s="65" t="s">
        <v>55</v>
      </c>
      <c r="G18" s="72" t="s">
        <v>35</v>
      </c>
      <c r="H18" s="62" t="s">
        <v>313</v>
      </c>
      <c r="L18" s="68"/>
    </row>
    <row r="19" spans="3:12" x14ac:dyDescent="0.25">
      <c r="C19">
        <v>530104</v>
      </c>
      <c r="D19" s="65" t="s">
        <v>58</v>
      </c>
      <c r="G19" s="72" t="s">
        <v>347</v>
      </c>
      <c r="H19" s="62" t="s">
        <v>348</v>
      </c>
      <c r="L19" s="68"/>
    </row>
    <row r="20" spans="3:12" x14ac:dyDescent="0.25">
      <c r="C20">
        <v>530105</v>
      </c>
      <c r="D20" s="65" t="s">
        <v>56</v>
      </c>
      <c r="G20" s="72" t="s">
        <v>44</v>
      </c>
      <c r="H20" s="62" t="s">
        <v>349</v>
      </c>
      <c r="L20" s="70"/>
    </row>
    <row r="21" spans="3:12" x14ac:dyDescent="0.25">
      <c r="C21">
        <v>530106</v>
      </c>
      <c r="D21" s="65" t="s">
        <v>57</v>
      </c>
      <c r="G21" s="72" t="s">
        <v>239</v>
      </c>
      <c r="H21" s="62" t="s">
        <v>350</v>
      </c>
      <c r="L21" s="70"/>
    </row>
    <row r="22" spans="3:12" x14ac:dyDescent="0.25">
      <c r="C22">
        <v>530201</v>
      </c>
      <c r="D22" s="65" t="s">
        <v>193</v>
      </c>
      <c r="G22" s="72" t="s">
        <v>316</v>
      </c>
      <c r="H22" s="62" t="s">
        <v>317</v>
      </c>
      <c r="L22" s="70"/>
    </row>
    <row r="23" spans="3:12" x14ac:dyDescent="0.25">
      <c r="C23">
        <v>530202</v>
      </c>
      <c r="D23" s="65" t="s">
        <v>63</v>
      </c>
      <c r="G23" s="72" t="s">
        <v>263</v>
      </c>
      <c r="H23" s="62" t="s">
        <v>351</v>
      </c>
      <c r="L23" s="68"/>
    </row>
    <row r="24" spans="3:12" x14ac:dyDescent="0.25">
      <c r="C24">
        <v>530203</v>
      </c>
      <c r="D24" s="65" t="s">
        <v>352</v>
      </c>
      <c r="G24" s="72" t="s">
        <v>353</v>
      </c>
      <c r="H24" s="62" t="s">
        <v>354</v>
      </c>
      <c r="L24" s="68"/>
    </row>
    <row r="25" spans="3:12" x14ac:dyDescent="0.25">
      <c r="C25">
        <v>530204</v>
      </c>
      <c r="D25" s="65" t="s">
        <v>31</v>
      </c>
      <c r="G25" s="72" t="s">
        <v>355</v>
      </c>
      <c r="H25" s="62" t="s">
        <v>321</v>
      </c>
      <c r="L25" s="68"/>
    </row>
    <row r="26" spans="3:12" x14ac:dyDescent="0.25">
      <c r="C26">
        <v>530205</v>
      </c>
      <c r="D26" s="65" t="s">
        <v>278</v>
      </c>
      <c r="G26" s="72" t="s">
        <v>255</v>
      </c>
      <c r="H26" s="62" t="s">
        <v>356</v>
      </c>
      <c r="L26" s="68"/>
    </row>
    <row r="27" spans="3:12" x14ac:dyDescent="0.25">
      <c r="C27">
        <v>530206</v>
      </c>
      <c r="D27" s="65" t="s">
        <v>357</v>
      </c>
      <c r="G27" s="72" t="s">
        <v>358</v>
      </c>
      <c r="H27" s="62" t="s">
        <v>359</v>
      </c>
      <c r="L27" s="70"/>
    </row>
    <row r="28" spans="3:12" x14ac:dyDescent="0.25">
      <c r="C28">
        <v>530208</v>
      </c>
      <c r="D28" s="65" t="s">
        <v>53</v>
      </c>
      <c r="G28" s="72" t="s">
        <v>254</v>
      </c>
      <c r="H28" s="62" t="s">
        <v>360</v>
      </c>
      <c r="L28" s="70"/>
    </row>
    <row r="29" spans="3:12" x14ac:dyDescent="0.25">
      <c r="C29">
        <v>530209</v>
      </c>
      <c r="D29" s="65" t="s">
        <v>54</v>
      </c>
      <c r="G29" s="72" t="s">
        <v>258</v>
      </c>
      <c r="H29" s="62" t="s">
        <v>324</v>
      </c>
      <c r="L29" s="70"/>
    </row>
    <row r="30" spans="3:12" x14ac:dyDescent="0.25">
      <c r="C30">
        <v>530217</v>
      </c>
      <c r="D30" s="65" t="s">
        <v>300</v>
      </c>
      <c r="G30" s="72" t="s">
        <v>259</v>
      </c>
      <c r="H30" s="62" t="s">
        <v>361</v>
      </c>
      <c r="L30" s="68"/>
    </row>
    <row r="31" spans="3:12" x14ac:dyDescent="0.25">
      <c r="C31">
        <v>530218</v>
      </c>
      <c r="D31" s="65" t="s">
        <v>362</v>
      </c>
      <c r="G31" s="72" t="s">
        <v>261</v>
      </c>
      <c r="H31" s="62" t="s">
        <v>328</v>
      </c>
    </row>
    <row r="32" spans="3:12" x14ac:dyDescent="0.25">
      <c r="C32">
        <v>530222</v>
      </c>
      <c r="D32" s="65" t="s">
        <v>363</v>
      </c>
      <c r="G32" s="72" t="s">
        <v>260</v>
      </c>
      <c r="H32" s="67" t="s">
        <v>331</v>
      </c>
    </row>
    <row r="33" spans="3:12" x14ac:dyDescent="0.25">
      <c r="C33">
        <v>530228</v>
      </c>
      <c r="D33" s="65" t="s">
        <v>364</v>
      </c>
      <c r="G33" s="72" t="s">
        <v>24</v>
      </c>
      <c r="H33" s="62" t="s">
        <v>333</v>
      </c>
      <c r="I33"/>
      <c r="J33"/>
      <c r="L33"/>
    </row>
    <row r="34" spans="3:12" x14ac:dyDescent="0.25">
      <c r="C34">
        <v>530230</v>
      </c>
      <c r="D34" s="65" t="s">
        <v>365</v>
      </c>
      <c r="G34" s="72" t="s">
        <v>304</v>
      </c>
      <c r="H34" s="67" t="s">
        <v>335</v>
      </c>
      <c r="I34"/>
      <c r="J34"/>
      <c r="L34"/>
    </row>
    <row r="35" spans="3:12" x14ac:dyDescent="0.25">
      <c r="C35">
        <v>530235</v>
      </c>
      <c r="D35" s="65" t="s">
        <v>366</v>
      </c>
      <c r="G35" s="72" t="s">
        <v>264</v>
      </c>
      <c r="H35" s="62" t="s">
        <v>336</v>
      </c>
      <c r="I35"/>
      <c r="J35"/>
      <c r="L35"/>
    </row>
    <row r="36" spans="3:12" x14ac:dyDescent="0.25">
      <c r="C36">
        <v>530240</v>
      </c>
      <c r="D36" s="65" t="s">
        <v>367</v>
      </c>
      <c r="G36" s="72" t="s">
        <v>282</v>
      </c>
      <c r="H36" s="67" t="s">
        <v>337</v>
      </c>
      <c r="I36"/>
      <c r="J36"/>
      <c r="L36"/>
    </row>
    <row r="37" spans="3:12" x14ac:dyDescent="0.25">
      <c r="C37">
        <v>530241</v>
      </c>
      <c r="D37" s="65" t="s">
        <v>301</v>
      </c>
      <c r="G37" s="72" t="s">
        <v>267</v>
      </c>
      <c r="H37" s="67" t="s">
        <v>338</v>
      </c>
      <c r="I37"/>
      <c r="J37"/>
      <c r="L37"/>
    </row>
    <row r="38" spans="3:12" x14ac:dyDescent="0.25">
      <c r="C38">
        <v>530243</v>
      </c>
      <c r="D38" s="65" t="s">
        <v>64</v>
      </c>
      <c r="G38" s="72" t="s">
        <v>268</v>
      </c>
      <c r="H38" s="62" t="s">
        <v>368</v>
      </c>
      <c r="I38"/>
      <c r="J38"/>
      <c r="L38"/>
    </row>
    <row r="39" spans="3:12" x14ac:dyDescent="0.25">
      <c r="C39">
        <v>530248</v>
      </c>
      <c r="D39" s="65" t="s">
        <v>369</v>
      </c>
      <c r="G39" s="72" t="s">
        <v>370</v>
      </c>
      <c r="H39" s="62" t="s">
        <v>371</v>
      </c>
      <c r="I39"/>
      <c r="J39"/>
      <c r="L39"/>
    </row>
    <row r="40" spans="3:12" x14ac:dyDescent="0.25">
      <c r="C40">
        <v>530249</v>
      </c>
      <c r="D40" s="65" t="s">
        <v>65</v>
      </c>
      <c r="G40" s="72" t="s">
        <v>281</v>
      </c>
      <c r="H40" s="67" t="s">
        <v>339</v>
      </c>
      <c r="I40"/>
      <c r="J40"/>
      <c r="L40"/>
    </row>
    <row r="41" spans="3:12" x14ac:dyDescent="0.25">
      <c r="C41">
        <v>530301</v>
      </c>
      <c r="D41" s="65" t="s">
        <v>71</v>
      </c>
      <c r="G41" s="72" t="s">
        <v>269</v>
      </c>
      <c r="H41" s="67" t="s">
        <v>340</v>
      </c>
      <c r="I41"/>
      <c r="J41"/>
      <c r="L41"/>
    </row>
    <row r="42" spans="3:12" x14ac:dyDescent="0.25">
      <c r="C42">
        <v>530302</v>
      </c>
      <c r="D42" s="65" t="s">
        <v>72</v>
      </c>
      <c r="G42" s="72" t="s">
        <v>270</v>
      </c>
      <c r="H42" s="62" t="s">
        <v>372</v>
      </c>
      <c r="I42"/>
      <c r="J42"/>
      <c r="L42"/>
    </row>
    <row r="43" spans="3:12" x14ac:dyDescent="0.25">
      <c r="C43">
        <v>530303</v>
      </c>
      <c r="D43" s="65" t="s">
        <v>26</v>
      </c>
      <c r="G43" s="72" t="s">
        <v>277</v>
      </c>
      <c r="H43" s="62" t="s">
        <v>373</v>
      </c>
      <c r="I43"/>
      <c r="J43"/>
      <c r="L43"/>
    </row>
    <row r="44" spans="3:12" x14ac:dyDescent="0.25">
      <c r="C44">
        <v>530304</v>
      </c>
      <c r="D44" s="65" t="s">
        <v>27</v>
      </c>
      <c r="G44" s="72" t="s">
        <v>274</v>
      </c>
      <c r="H44" s="62" t="s">
        <v>374</v>
      </c>
      <c r="I44"/>
      <c r="J44"/>
      <c r="L44"/>
    </row>
    <row r="45" spans="3:12" x14ac:dyDescent="0.25">
      <c r="C45">
        <v>530306</v>
      </c>
      <c r="D45" s="65" t="s">
        <v>375</v>
      </c>
      <c r="G45" s="72" t="s">
        <v>279</v>
      </c>
      <c r="H45" s="62" t="s">
        <v>376</v>
      </c>
      <c r="I45"/>
      <c r="J45"/>
      <c r="L45"/>
    </row>
    <row r="46" spans="3:12" x14ac:dyDescent="0.25">
      <c r="C46">
        <v>530307</v>
      </c>
      <c r="D46" s="65" t="s">
        <v>28</v>
      </c>
      <c r="G46" s="72" t="s">
        <v>280</v>
      </c>
      <c r="H46" s="62" t="s">
        <v>377</v>
      </c>
      <c r="I46"/>
      <c r="J46"/>
      <c r="L46"/>
    </row>
    <row r="47" spans="3:12" x14ac:dyDescent="0.25">
      <c r="C47">
        <v>530402</v>
      </c>
      <c r="D47" s="65" t="s">
        <v>378</v>
      </c>
      <c r="G47" s="66" t="s">
        <v>262</v>
      </c>
      <c r="H47" s="67" t="s">
        <v>344</v>
      </c>
      <c r="I47"/>
      <c r="J47"/>
      <c r="L47"/>
    </row>
    <row r="48" spans="3:12" x14ac:dyDescent="0.25">
      <c r="C48">
        <v>530403</v>
      </c>
      <c r="D48" s="65" t="s">
        <v>77</v>
      </c>
      <c r="I48"/>
      <c r="J48"/>
      <c r="L48"/>
    </row>
    <row r="49" spans="3:12" x14ac:dyDescent="0.25">
      <c r="C49">
        <v>530404</v>
      </c>
      <c r="D49" s="65" t="s">
        <v>78</v>
      </c>
      <c r="H49"/>
      <c r="I49"/>
      <c r="J49"/>
      <c r="L49"/>
    </row>
    <row r="50" spans="3:12" x14ac:dyDescent="0.25">
      <c r="C50">
        <v>530405</v>
      </c>
      <c r="D50" s="65" t="s">
        <v>379</v>
      </c>
      <c r="H50"/>
      <c r="I50"/>
      <c r="J50"/>
      <c r="L50"/>
    </row>
    <row r="51" spans="3:12" x14ac:dyDescent="0.25">
      <c r="C51">
        <v>530418</v>
      </c>
      <c r="D51" s="65" t="s">
        <v>380</v>
      </c>
      <c r="H51"/>
      <c r="I51"/>
      <c r="J51"/>
      <c r="L51"/>
    </row>
    <row r="52" spans="3:12" x14ac:dyDescent="0.25">
      <c r="C52">
        <v>530420</v>
      </c>
      <c r="D52" s="65" t="s">
        <v>75</v>
      </c>
      <c r="H52"/>
      <c r="I52"/>
      <c r="J52"/>
      <c r="L52"/>
    </row>
    <row r="53" spans="3:12" x14ac:dyDescent="0.25">
      <c r="C53">
        <v>530421</v>
      </c>
      <c r="D53" s="65" t="s">
        <v>76</v>
      </c>
      <c r="H53"/>
      <c r="I53"/>
      <c r="J53"/>
      <c r="L53"/>
    </row>
    <row r="54" spans="3:12" x14ac:dyDescent="0.25">
      <c r="C54">
        <v>530422</v>
      </c>
      <c r="D54" s="65" t="s">
        <v>80</v>
      </c>
      <c r="H54"/>
      <c r="I54"/>
      <c r="J54"/>
      <c r="L54"/>
    </row>
    <row r="55" spans="3:12" x14ac:dyDescent="0.25">
      <c r="C55">
        <v>530502</v>
      </c>
      <c r="D55" s="65" t="s">
        <v>85</v>
      </c>
      <c r="H55"/>
      <c r="I55"/>
      <c r="J55"/>
      <c r="L55"/>
    </row>
    <row r="56" spans="3:12" x14ac:dyDescent="0.25">
      <c r="C56">
        <v>530504</v>
      </c>
      <c r="D56" s="65" t="s">
        <v>381</v>
      </c>
      <c r="H56"/>
      <c r="I56"/>
      <c r="J56"/>
      <c r="L56"/>
    </row>
    <row r="57" spans="3:12" x14ac:dyDescent="0.25">
      <c r="C57">
        <v>530601</v>
      </c>
      <c r="D57" s="65" t="s">
        <v>29</v>
      </c>
      <c r="H57"/>
      <c r="I57"/>
      <c r="J57"/>
      <c r="L57"/>
    </row>
    <row r="58" spans="3:12" x14ac:dyDescent="0.25">
      <c r="C58">
        <v>530603</v>
      </c>
      <c r="D58" s="65" t="s">
        <v>382</v>
      </c>
      <c r="H58"/>
      <c r="I58"/>
      <c r="J58"/>
      <c r="L58"/>
    </row>
    <row r="59" spans="3:12" x14ac:dyDescent="0.25">
      <c r="C59">
        <v>530605</v>
      </c>
      <c r="D59" s="65" t="s">
        <v>90</v>
      </c>
      <c r="H59"/>
      <c r="I59"/>
      <c r="J59"/>
      <c r="L59"/>
    </row>
    <row r="60" spans="3:12" x14ac:dyDescent="0.25">
      <c r="C60">
        <v>530606</v>
      </c>
      <c r="D60" s="65" t="s">
        <v>383</v>
      </c>
      <c r="H60"/>
      <c r="I60"/>
      <c r="J60"/>
      <c r="L60"/>
    </row>
    <row r="61" spans="3:12" x14ac:dyDescent="0.25">
      <c r="C61">
        <v>530607</v>
      </c>
      <c r="D61" s="65" t="s">
        <v>273</v>
      </c>
      <c r="H61"/>
      <c r="I61"/>
      <c r="J61"/>
      <c r="L61"/>
    </row>
    <row r="62" spans="3:12" x14ac:dyDescent="0.25">
      <c r="C62">
        <v>530608</v>
      </c>
      <c r="D62" s="65" t="s">
        <v>384</v>
      </c>
      <c r="H62"/>
      <c r="I62"/>
      <c r="J62"/>
      <c r="L62"/>
    </row>
    <row r="63" spans="3:12" x14ac:dyDescent="0.25">
      <c r="C63">
        <v>530609</v>
      </c>
      <c r="D63" s="65" t="s">
        <v>385</v>
      </c>
      <c r="H63"/>
      <c r="I63"/>
      <c r="J63"/>
      <c r="L63"/>
    </row>
    <row r="64" spans="3:12" x14ac:dyDescent="0.25">
      <c r="C64">
        <v>530611</v>
      </c>
      <c r="D64" s="65" t="s">
        <v>272</v>
      </c>
      <c r="H64"/>
      <c r="I64"/>
      <c r="J64"/>
      <c r="L64"/>
    </row>
    <row r="65" spans="3:12" x14ac:dyDescent="0.25">
      <c r="C65">
        <v>530612</v>
      </c>
      <c r="D65" s="65" t="s">
        <v>181</v>
      </c>
      <c r="H65"/>
      <c r="I65"/>
      <c r="J65"/>
      <c r="L65"/>
    </row>
    <row r="66" spans="3:12" x14ac:dyDescent="0.25">
      <c r="C66">
        <v>530701</v>
      </c>
      <c r="D66" s="65" t="s">
        <v>252</v>
      </c>
      <c r="H66"/>
      <c r="I66"/>
      <c r="J66"/>
      <c r="L66"/>
    </row>
    <row r="67" spans="3:12" x14ac:dyDescent="0.25">
      <c r="C67">
        <v>530702</v>
      </c>
      <c r="D67" s="65" t="s">
        <v>386</v>
      </c>
      <c r="H67"/>
      <c r="I67"/>
      <c r="J67"/>
      <c r="L67"/>
    </row>
    <row r="68" spans="3:12" x14ac:dyDescent="0.25">
      <c r="C68">
        <v>530703</v>
      </c>
      <c r="D68" s="65" t="s">
        <v>387</v>
      </c>
      <c r="H68"/>
      <c r="I68"/>
      <c r="J68"/>
      <c r="L68"/>
    </row>
    <row r="69" spans="3:12" x14ac:dyDescent="0.25">
      <c r="C69">
        <v>530704</v>
      </c>
      <c r="D69" s="65" t="s">
        <v>79</v>
      </c>
      <c r="H69"/>
      <c r="I69"/>
      <c r="J69"/>
      <c r="L69"/>
    </row>
    <row r="70" spans="3:12" x14ac:dyDescent="0.25">
      <c r="C70">
        <v>530801</v>
      </c>
      <c r="D70" s="65" t="s">
        <v>30</v>
      </c>
      <c r="H70"/>
      <c r="I70"/>
      <c r="J70"/>
      <c r="L70"/>
    </row>
    <row r="71" spans="3:12" x14ac:dyDescent="0.25">
      <c r="C71">
        <v>530802</v>
      </c>
      <c r="D71" s="65" t="s">
        <v>108</v>
      </c>
      <c r="H71"/>
      <c r="I71"/>
      <c r="J71"/>
      <c r="L71"/>
    </row>
    <row r="72" spans="3:12" x14ac:dyDescent="0.25">
      <c r="C72">
        <v>530803</v>
      </c>
      <c r="D72" s="65" t="s">
        <v>388</v>
      </c>
      <c r="H72"/>
      <c r="I72"/>
      <c r="J72"/>
      <c r="L72"/>
    </row>
    <row r="73" spans="3:12" x14ac:dyDescent="0.25">
      <c r="C73">
        <v>530804</v>
      </c>
      <c r="D73" s="65" t="s">
        <v>105</v>
      </c>
      <c r="H73"/>
      <c r="I73"/>
      <c r="J73"/>
      <c r="L73"/>
    </row>
    <row r="74" spans="3:12" x14ac:dyDescent="0.25">
      <c r="C74">
        <v>530805</v>
      </c>
      <c r="D74" s="65" t="s">
        <v>100</v>
      </c>
      <c r="H74"/>
      <c r="I74"/>
      <c r="J74"/>
      <c r="L74"/>
    </row>
    <row r="75" spans="3:12" x14ac:dyDescent="0.25">
      <c r="C75">
        <v>530806</v>
      </c>
      <c r="D75" s="65" t="s">
        <v>276</v>
      </c>
      <c r="H75"/>
      <c r="I75"/>
      <c r="J75"/>
      <c r="L75"/>
    </row>
    <row r="76" spans="3:12" x14ac:dyDescent="0.25">
      <c r="C76">
        <v>530807</v>
      </c>
      <c r="D76" s="65" t="s">
        <v>101</v>
      </c>
      <c r="H76"/>
      <c r="I76"/>
      <c r="J76"/>
      <c r="L76"/>
    </row>
    <row r="77" spans="3:12" x14ac:dyDescent="0.25">
      <c r="C77">
        <v>530808</v>
      </c>
      <c r="D77" s="65" t="s">
        <v>389</v>
      </c>
      <c r="H77"/>
      <c r="I77"/>
      <c r="J77"/>
      <c r="L77"/>
    </row>
    <row r="78" spans="3:12" x14ac:dyDescent="0.25">
      <c r="C78">
        <v>530809</v>
      </c>
      <c r="D78" s="65" t="s">
        <v>215</v>
      </c>
      <c r="H78"/>
      <c r="I78"/>
      <c r="J78"/>
      <c r="L78"/>
    </row>
    <row r="79" spans="3:12" x14ac:dyDescent="0.25">
      <c r="C79">
        <v>530810</v>
      </c>
      <c r="D79" s="65" t="s">
        <v>34</v>
      </c>
      <c r="H79"/>
      <c r="I79"/>
      <c r="J79"/>
      <c r="L79"/>
    </row>
    <row r="80" spans="3:12" x14ac:dyDescent="0.25">
      <c r="C80">
        <v>530811</v>
      </c>
      <c r="D80" s="65" t="s">
        <v>102</v>
      </c>
      <c r="H80"/>
      <c r="I80"/>
      <c r="J80"/>
      <c r="L80"/>
    </row>
    <row r="81" spans="3:12" x14ac:dyDescent="0.25">
      <c r="C81">
        <v>530812</v>
      </c>
      <c r="D81" s="65" t="s">
        <v>390</v>
      </c>
      <c r="H81"/>
      <c r="I81"/>
      <c r="J81"/>
      <c r="L81"/>
    </row>
    <row r="82" spans="3:12" x14ac:dyDescent="0.25">
      <c r="C82">
        <v>530813</v>
      </c>
      <c r="D82" s="65" t="s">
        <v>391</v>
      </c>
      <c r="H82"/>
      <c r="I82"/>
      <c r="J82"/>
      <c r="L82"/>
    </row>
    <row r="83" spans="3:12" x14ac:dyDescent="0.25">
      <c r="C83">
        <v>530820</v>
      </c>
      <c r="D83" s="65" t="s">
        <v>103</v>
      </c>
      <c r="H83"/>
      <c r="I83"/>
      <c r="J83"/>
      <c r="L83"/>
    </row>
    <row r="84" spans="3:12" x14ac:dyDescent="0.25">
      <c r="C84">
        <v>530821</v>
      </c>
      <c r="D84" s="65" t="s">
        <v>205</v>
      </c>
      <c r="H84"/>
      <c r="I84"/>
      <c r="J84"/>
      <c r="L84"/>
    </row>
    <row r="85" spans="3:12" x14ac:dyDescent="0.25">
      <c r="C85">
        <v>530823</v>
      </c>
      <c r="D85" s="65" t="s">
        <v>392</v>
      </c>
      <c r="H85"/>
      <c r="I85"/>
      <c r="J85"/>
      <c r="L85"/>
    </row>
    <row r="86" spans="3:12" x14ac:dyDescent="0.25">
      <c r="C86">
        <v>530824</v>
      </c>
      <c r="D86" s="65" t="s">
        <v>275</v>
      </c>
      <c r="H86"/>
      <c r="I86"/>
      <c r="J86"/>
      <c r="L86"/>
    </row>
    <row r="87" spans="3:12" x14ac:dyDescent="0.25">
      <c r="C87">
        <v>530826</v>
      </c>
      <c r="D87" s="65" t="s">
        <v>33</v>
      </c>
      <c r="H87"/>
      <c r="I87"/>
      <c r="J87"/>
      <c r="L87"/>
    </row>
    <row r="88" spans="3:12" x14ac:dyDescent="0.25">
      <c r="C88">
        <v>530829</v>
      </c>
      <c r="D88" s="65" t="s">
        <v>393</v>
      </c>
      <c r="H88"/>
      <c r="I88"/>
      <c r="J88"/>
      <c r="L88"/>
    </row>
    <row r="89" spans="3:12" x14ac:dyDescent="0.25">
      <c r="C89">
        <v>530837</v>
      </c>
      <c r="D89" s="65" t="s">
        <v>104</v>
      </c>
      <c r="H89"/>
      <c r="I89"/>
      <c r="J89"/>
      <c r="L89"/>
    </row>
    <row r="90" spans="3:12" x14ac:dyDescent="0.25">
      <c r="C90">
        <v>530840</v>
      </c>
      <c r="D90" s="65" t="s">
        <v>302</v>
      </c>
      <c r="H90"/>
      <c r="I90"/>
      <c r="J90"/>
      <c r="L90"/>
    </row>
    <row r="91" spans="3:12" x14ac:dyDescent="0.25">
      <c r="C91">
        <v>530841</v>
      </c>
      <c r="D91" s="65" t="s">
        <v>96</v>
      </c>
      <c r="H91"/>
      <c r="I91"/>
      <c r="J91"/>
      <c r="L91"/>
    </row>
    <row r="92" spans="3:12" x14ac:dyDescent="0.25">
      <c r="C92">
        <v>530844</v>
      </c>
      <c r="D92" s="65" t="s">
        <v>97</v>
      </c>
      <c r="H92"/>
      <c r="I92"/>
      <c r="J92"/>
      <c r="L92"/>
    </row>
    <row r="93" spans="3:12" x14ac:dyDescent="0.25">
      <c r="C93">
        <v>531002</v>
      </c>
      <c r="D93" s="65" t="s">
        <v>265</v>
      </c>
      <c r="H93"/>
      <c r="I93"/>
      <c r="J93"/>
      <c r="L93"/>
    </row>
    <row r="94" spans="3:12" x14ac:dyDescent="0.25">
      <c r="C94">
        <v>531403</v>
      </c>
      <c r="D94" s="65" t="s">
        <v>106</v>
      </c>
      <c r="H94"/>
      <c r="I94"/>
      <c r="J94"/>
      <c r="L94"/>
    </row>
    <row r="95" spans="3:12" x14ac:dyDescent="0.25">
      <c r="C95">
        <v>531404</v>
      </c>
      <c r="D95" s="65" t="s">
        <v>32</v>
      </c>
      <c r="H95"/>
      <c r="I95"/>
      <c r="J95"/>
      <c r="L95"/>
    </row>
    <row r="96" spans="3:12" x14ac:dyDescent="0.25">
      <c r="C96">
        <v>531406</v>
      </c>
      <c r="D96" s="65" t="s">
        <v>95</v>
      </c>
      <c r="H96"/>
      <c r="I96"/>
      <c r="J96"/>
      <c r="L96"/>
    </row>
    <row r="97" spans="3:12" x14ac:dyDescent="0.25">
      <c r="C97">
        <v>531407</v>
      </c>
      <c r="D97" s="65" t="s">
        <v>394</v>
      </c>
      <c r="H97"/>
      <c r="I97"/>
      <c r="J97"/>
      <c r="L97"/>
    </row>
    <row r="98" spans="3:12" x14ac:dyDescent="0.25">
      <c r="C98">
        <v>531408</v>
      </c>
      <c r="D98" s="65" t="s">
        <v>98</v>
      </c>
      <c r="H98"/>
      <c r="I98"/>
      <c r="J98"/>
      <c r="L98"/>
    </row>
    <row r="99" spans="3:12" x14ac:dyDescent="0.25">
      <c r="C99">
        <v>531409</v>
      </c>
      <c r="D99" s="65" t="s">
        <v>99</v>
      </c>
      <c r="H99"/>
      <c r="I99"/>
      <c r="J99"/>
      <c r="L99"/>
    </row>
    <row r="100" spans="3:12" x14ac:dyDescent="0.25">
      <c r="C100">
        <v>531411</v>
      </c>
      <c r="D100" s="65" t="s">
        <v>111</v>
      </c>
      <c r="H100"/>
      <c r="I100"/>
      <c r="J100"/>
      <c r="L100"/>
    </row>
    <row r="101" spans="3:12" x14ac:dyDescent="0.25">
      <c r="C101">
        <v>531512</v>
      </c>
      <c r="D101" s="65" t="s">
        <v>395</v>
      </c>
      <c r="H101"/>
      <c r="I101"/>
      <c r="J101"/>
      <c r="L101"/>
    </row>
    <row r="102" spans="3:12" x14ac:dyDescent="0.25">
      <c r="C102">
        <v>570102</v>
      </c>
      <c r="D102" s="65" t="s">
        <v>116</v>
      </c>
      <c r="H102"/>
      <c r="I102"/>
      <c r="J102"/>
      <c r="L102"/>
    </row>
    <row r="103" spans="3:12" x14ac:dyDescent="0.25">
      <c r="C103">
        <v>570103</v>
      </c>
      <c r="D103" s="65" t="s">
        <v>73</v>
      </c>
      <c r="H103"/>
      <c r="I103"/>
      <c r="J103"/>
      <c r="L103"/>
    </row>
    <row r="104" spans="3:12" x14ac:dyDescent="0.25">
      <c r="C104">
        <v>570201</v>
      </c>
      <c r="D104" s="65" t="s">
        <v>117</v>
      </c>
      <c r="H104"/>
      <c r="I104"/>
      <c r="J104"/>
      <c r="L104"/>
    </row>
    <row r="105" spans="3:12" x14ac:dyDescent="0.25">
      <c r="C105">
        <v>570203</v>
      </c>
      <c r="D105" s="65" t="s">
        <v>253</v>
      </c>
      <c r="H105"/>
      <c r="I105"/>
      <c r="J105"/>
      <c r="L105"/>
    </row>
    <row r="106" spans="3:12" x14ac:dyDescent="0.25">
      <c r="C106">
        <v>570206</v>
      </c>
      <c r="D106" s="65" t="s">
        <v>257</v>
      </c>
      <c r="H106"/>
      <c r="I106"/>
      <c r="J106"/>
      <c r="L106"/>
    </row>
    <row r="107" spans="3:12" x14ac:dyDescent="0.25">
      <c r="C107">
        <v>570215</v>
      </c>
      <c r="D107" s="65" t="s">
        <v>271</v>
      </c>
      <c r="H107"/>
      <c r="I107"/>
      <c r="J107"/>
      <c r="L107"/>
    </row>
    <row r="108" spans="3:12" x14ac:dyDescent="0.25">
      <c r="C108">
        <v>570216</v>
      </c>
      <c r="D108" s="65" t="s">
        <v>396</v>
      </c>
      <c r="H108"/>
      <c r="I108"/>
      <c r="J108"/>
      <c r="L108"/>
    </row>
    <row r="109" spans="3:12" x14ac:dyDescent="0.25">
      <c r="C109">
        <v>570218</v>
      </c>
      <c r="D109" s="65" t="s">
        <v>397</v>
      </c>
      <c r="H109"/>
      <c r="I109"/>
      <c r="J109"/>
      <c r="L109"/>
    </row>
    <row r="110" spans="3:12" x14ac:dyDescent="0.25">
      <c r="C110">
        <v>580209</v>
      </c>
      <c r="D110" s="65" t="s">
        <v>231</v>
      </c>
      <c r="H110"/>
      <c r="I110"/>
      <c r="J110"/>
      <c r="L110"/>
    </row>
    <row r="111" spans="3:12" x14ac:dyDescent="0.25">
      <c r="C111">
        <v>840103</v>
      </c>
      <c r="D111" s="65" t="s">
        <v>107</v>
      </c>
      <c r="H111"/>
      <c r="I111"/>
      <c r="J111"/>
      <c r="L111"/>
    </row>
    <row r="112" spans="3:12" x14ac:dyDescent="0.25">
      <c r="C112">
        <v>840104</v>
      </c>
      <c r="D112" s="65" t="s">
        <v>109</v>
      </c>
      <c r="H112"/>
      <c r="I112"/>
      <c r="J112"/>
      <c r="L112"/>
    </row>
    <row r="113" spans="3:12" x14ac:dyDescent="0.25">
      <c r="C113">
        <v>840105</v>
      </c>
      <c r="D113" s="65" t="s">
        <v>398</v>
      </c>
      <c r="H113"/>
      <c r="I113"/>
      <c r="J113"/>
      <c r="L113"/>
    </row>
    <row r="114" spans="3:12" x14ac:dyDescent="0.25">
      <c r="C114">
        <v>840107</v>
      </c>
      <c r="D114" s="65" t="s">
        <v>110</v>
      </c>
      <c r="H114"/>
      <c r="I114"/>
      <c r="J114"/>
      <c r="L114"/>
    </row>
    <row r="115" spans="3:12" x14ac:dyDescent="0.25">
      <c r="C115">
        <v>840110</v>
      </c>
      <c r="D115" s="65" t="s">
        <v>266</v>
      </c>
      <c r="H115"/>
      <c r="I115"/>
      <c r="J115"/>
      <c r="L115"/>
    </row>
    <row r="116" spans="3:12" x14ac:dyDescent="0.25">
      <c r="C116">
        <v>840111</v>
      </c>
      <c r="D116" s="65" t="s">
        <v>399</v>
      </c>
      <c r="H116"/>
      <c r="I116"/>
      <c r="J116"/>
      <c r="L116"/>
    </row>
    <row r="117" spans="3:12" x14ac:dyDescent="0.25">
      <c r="C117">
        <v>840202</v>
      </c>
      <c r="D117" s="65" t="s">
        <v>400</v>
      </c>
      <c r="H117"/>
      <c r="I117"/>
      <c r="J117"/>
      <c r="L117"/>
    </row>
    <row r="118" spans="3:12" x14ac:dyDescent="0.25">
      <c r="C118">
        <v>840301</v>
      </c>
      <c r="D118" s="65" t="s">
        <v>401</v>
      </c>
      <c r="H118"/>
      <c r="I118"/>
      <c r="J118"/>
      <c r="L118"/>
    </row>
    <row r="119" spans="3:12" x14ac:dyDescent="0.25">
      <c r="C119">
        <v>840512</v>
      </c>
      <c r="D119" s="65" t="s">
        <v>402</v>
      </c>
      <c r="H119"/>
      <c r="I119"/>
      <c r="J119"/>
      <c r="L119"/>
    </row>
    <row r="120" spans="3:12" x14ac:dyDescent="0.25">
      <c r="C120">
        <v>990101</v>
      </c>
      <c r="D120" s="65" t="s">
        <v>403</v>
      </c>
      <c r="H120"/>
      <c r="I120"/>
      <c r="J120"/>
      <c r="L120"/>
    </row>
    <row r="121" spans="3:12" x14ac:dyDescent="0.25">
      <c r="C121">
        <v>990102</v>
      </c>
      <c r="D121" s="65" t="s">
        <v>404</v>
      </c>
      <c r="H121"/>
      <c r="I121"/>
      <c r="J121"/>
      <c r="L121"/>
    </row>
    <row r="122" spans="3:12" x14ac:dyDescent="0.25">
      <c r="C122" s="66" t="s">
        <v>329</v>
      </c>
      <c r="D122" s="65" t="s">
        <v>330</v>
      </c>
      <c r="H122"/>
      <c r="I122"/>
      <c r="J122"/>
      <c r="L122"/>
    </row>
  </sheetData>
  <autoFilter ref="A1:D122"/>
  <conditionalFormatting sqref="D2:D122">
    <cfRule type="duplicateValues" dxfId="6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zoomScale="70" zoomScaleNormal="70" workbookViewId="0">
      <selection activeCell="H13" sqref="H13"/>
    </sheetView>
  </sheetViews>
  <sheetFormatPr baseColWidth="10" defaultRowHeight="15" x14ac:dyDescent="0.25"/>
  <cols>
    <col min="1" max="1" width="14.85546875" customWidth="1"/>
    <col min="2" max="2" width="21.85546875" customWidth="1"/>
    <col min="3" max="3" width="19.85546875" customWidth="1"/>
    <col min="4" max="4" width="26.85546875" customWidth="1"/>
    <col min="5" max="5" width="20.5703125" customWidth="1"/>
    <col min="6" max="6" width="48.28515625" customWidth="1"/>
    <col min="7" max="7" width="29.5703125" customWidth="1"/>
    <col min="8" max="8" width="28.28515625" customWidth="1"/>
    <col min="9" max="9" width="15.140625" style="77" customWidth="1"/>
    <col min="10" max="10" width="24.7109375" style="94" customWidth="1"/>
    <col min="11" max="11" width="19" customWidth="1"/>
    <col min="12" max="12" width="19.140625" style="104" customWidth="1"/>
    <col min="13" max="13" width="19.140625" style="92" customWidth="1"/>
    <col min="14" max="14" width="25.5703125" style="93" customWidth="1"/>
    <col min="15" max="15" width="20.85546875" style="93" customWidth="1"/>
    <col min="16" max="16" width="20" style="94" customWidth="1"/>
    <col min="17" max="17" width="31.5703125" style="56" customWidth="1"/>
    <col min="18" max="18" width="28.28515625" style="56" customWidth="1"/>
    <col min="19" max="19" width="16.85546875" style="56" customWidth="1"/>
    <col min="20" max="20" width="11.42578125" style="80" customWidth="1"/>
    <col min="21" max="21" width="25.5703125" style="56" customWidth="1"/>
    <col min="22" max="22" width="22.28515625" style="56" customWidth="1"/>
    <col min="23" max="23" width="20" style="56" customWidth="1"/>
    <col min="24" max="24" width="19.5703125" style="110" customWidth="1"/>
    <col min="25" max="25" width="17.85546875" style="92" customWidth="1"/>
    <col min="26" max="26" width="14.85546875" style="93" customWidth="1"/>
    <col min="27" max="27" width="28.28515625" style="93" customWidth="1"/>
    <col min="28" max="28" width="11.42578125" style="82"/>
    <col min="29" max="29" width="11.140625" style="82" bestFit="1" customWidth="1"/>
    <col min="30" max="16384" width="11.42578125" style="82"/>
  </cols>
  <sheetData>
    <row r="1" spans="1:29" x14ac:dyDescent="0.25">
      <c r="A1" s="1"/>
      <c r="B1" s="2"/>
      <c r="C1" s="2"/>
      <c r="D1" s="1"/>
      <c r="E1" s="1"/>
      <c r="F1" s="1"/>
      <c r="G1" s="1"/>
      <c r="H1" s="1"/>
      <c r="I1" s="76"/>
      <c r="J1" s="101"/>
      <c r="K1" s="3"/>
      <c r="L1" s="103"/>
      <c r="M1" s="89"/>
      <c r="N1" s="90"/>
      <c r="O1" s="90"/>
      <c r="P1" s="101"/>
      <c r="Q1" s="55"/>
      <c r="R1" s="55"/>
      <c r="S1" s="55"/>
      <c r="T1" s="78"/>
      <c r="U1" s="55"/>
      <c r="V1" s="4"/>
      <c r="W1" s="4"/>
      <c r="X1" s="105"/>
      <c r="Y1" s="89"/>
      <c r="Z1" s="95"/>
      <c r="AA1" s="95"/>
    </row>
    <row r="2" spans="1:29" x14ac:dyDescent="0.25">
      <c r="A2" s="1"/>
      <c r="B2" s="2"/>
      <c r="C2" s="2"/>
      <c r="D2" s="1"/>
      <c r="E2" s="1"/>
      <c r="F2" s="1"/>
      <c r="G2" s="1"/>
      <c r="H2" s="124" t="s">
        <v>0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82"/>
      <c r="U2" s="82"/>
      <c r="V2" s="82"/>
      <c r="W2" s="82"/>
      <c r="X2" s="106"/>
      <c r="Y2" s="97"/>
      <c r="Z2" s="96"/>
      <c r="AA2" s="96"/>
    </row>
    <row r="3" spans="1:29" x14ac:dyDescent="0.25">
      <c r="A3" s="1"/>
      <c r="B3" s="2"/>
      <c r="C3" s="2"/>
      <c r="D3" s="1"/>
      <c r="E3" s="1"/>
      <c r="F3" s="1"/>
      <c r="G3" s="1"/>
      <c r="H3" s="124" t="s">
        <v>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82"/>
      <c r="U3" s="82"/>
      <c r="V3" s="82"/>
      <c r="W3" s="82"/>
      <c r="X3" s="106"/>
      <c r="Y3" s="97"/>
      <c r="Z3" s="96"/>
      <c r="AA3" s="96"/>
    </row>
    <row r="4" spans="1:29" x14ac:dyDescent="0.25">
      <c r="A4" s="1"/>
      <c r="B4" s="2"/>
      <c r="C4" s="2"/>
      <c r="D4" s="1"/>
      <c r="E4" s="1"/>
      <c r="F4" s="1"/>
      <c r="G4" s="1"/>
      <c r="H4" s="125" t="s">
        <v>2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82"/>
      <c r="U4" s="82"/>
      <c r="V4" s="82"/>
      <c r="W4" s="82"/>
      <c r="X4" s="106"/>
      <c r="Y4" s="97"/>
      <c r="Z4" s="96"/>
      <c r="AA4" s="96"/>
    </row>
    <row r="5" spans="1:29" x14ac:dyDescent="0.25">
      <c r="A5" s="1"/>
      <c r="B5" s="2"/>
      <c r="C5" s="2"/>
      <c r="D5" s="1"/>
      <c r="E5" s="1"/>
      <c r="F5" s="1"/>
      <c r="G5" s="1"/>
      <c r="H5" s="124">
        <v>2018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82"/>
      <c r="U5" s="82"/>
      <c r="V5" s="82"/>
      <c r="W5" s="82"/>
      <c r="X5" s="106"/>
      <c r="Y5" s="97"/>
      <c r="Z5" s="96"/>
      <c r="AA5" s="96"/>
    </row>
    <row r="6" spans="1:29" x14ac:dyDescent="0.25">
      <c r="A6" s="1"/>
      <c r="B6" s="2"/>
      <c r="C6" s="2"/>
      <c r="D6" s="1"/>
      <c r="E6" s="1"/>
      <c r="F6" s="1"/>
      <c r="G6" s="1"/>
      <c r="H6" s="1"/>
      <c r="I6" s="76"/>
      <c r="J6" s="101"/>
      <c r="K6" s="3"/>
      <c r="L6" s="103"/>
      <c r="M6" s="89"/>
      <c r="N6" s="90"/>
      <c r="O6" s="90"/>
      <c r="P6" s="101"/>
      <c r="Q6" s="55"/>
      <c r="R6" s="55"/>
      <c r="S6" s="55"/>
      <c r="T6" s="78"/>
      <c r="U6" s="55"/>
      <c r="V6" s="4"/>
      <c r="W6" s="4"/>
      <c r="X6" s="105"/>
      <c r="Y6" s="89"/>
      <c r="Z6" s="95"/>
      <c r="AA6" s="95"/>
    </row>
    <row r="7" spans="1:29" x14ac:dyDescent="0.25">
      <c r="A7" s="1"/>
      <c r="B7" s="2"/>
      <c r="C7" s="2"/>
      <c r="D7" s="1"/>
      <c r="E7" s="1"/>
      <c r="F7" s="1"/>
      <c r="G7" s="1"/>
      <c r="H7" s="1"/>
      <c r="I7" s="76"/>
      <c r="J7" s="101"/>
      <c r="K7" s="3"/>
      <c r="L7" s="103"/>
      <c r="M7" s="89"/>
      <c r="N7" s="90"/>
      <c r="O7" s="90"/>
      <c r="P7" s="101"/>
      <c r="Q7" s="55"/>
      <c r="R7" s="55"/>
      <c r="S7" s="55"/>
      <c r="T7" s="78"/>
      <c r="U7" s="55"/>
      <c r="V7" s="4"/>
      <c r="W7" s="4"/>
      <c r="X7" s="105"/>
      <c r="Y7" s="89"/>
      <c r="Z7" s="95"/>
      <c r="AA7" s="95"/>
    </row>
    <row r="8" spans="1:29" x14ac:dyDescent="0.25">
      <c r="A8" s="1"/>
      <c r="B8" s="2"/>
      <c r="C8" s="2"/>
      <c r="D8" s="1"/>
      <c r="E8" s="1"/>
      <c r="F8" s="1"/>
      <c r="G8" s="1"/>
      <c r="H8" s="1"/>
      <c r="I8" s="76"/>
      <c r="J8" s="101"/>
      <c r="K8" s="3"/>
      <c r="L8" s="103"/>
      <c r="M8" s="89"/>
      <c r="N8" s="90"/>
      <c r="O8" s="90"/>
      <c r="P8" s="101"/>
      <c r="Q8" s="55"/>
      <c r="R8" s="55"/>
      <c r="S8" s="55"/>
      <c r="T8" s="78"/>
      <c r="U8" s="55"/>
      <c r="V8" s="4"/>
      <c r="W8" s="4"/>
      <c r="X8" s="105"/>
      <c r="Y8" s="89"/>
      <c r="Z8" s="95"/>
      <c r="AA8" s="95"/>
    </row>
    <row r="9" spans="1:29" x14ac:dyDescent="0.25">
      <c r="A9" s="1"/>
      <c r="B9" s="2"/>
      <c r="C9" s="2"/>
      <c r="D9" s="1"/>
      <c r="E9" s="1"/>
      <c r="F9" s="1"/>
      <c r="G9" s="1"/>
      <c r="H9" s="1"/>
      <c r="I9" s="76"/>
      <c r="J9" s="101"/>
      <c r="K9" s="1"/>
      <c r="L9" s="78"/>
      <c r="M9" s="89"/>
      <c r="N9" s="91"/>
      <c r="O9" s="91"/>
      <c r="P9" s="101"/>
      <c r="Q9" s="55"/>
      <c r="R9" s="55"/>
      <c r="S9" s="55"/>
      <c r="T9" s="78"/>
      <c r="U9" s="55"/>
      <c r="V9" s="4"/>
      <c r="W9" s="4"/>
      <c r="X9" s="105"/>
      <c r="Y9" s="89"/>
      <c r="Z9" s="95"/>
      <c r="AA9" s="95"/>
    </row>
    <row r="10" spans="1:29" x14ac:dyDescent="0.25">
      <c r="A10" s="1"/>
      <c r="B10" s="5"/>
      <c r="C10" s="5"/>
      <c r="D10" s="5"/>
      <c r="E10" s="5"/>
      <c r="F10" s="5"/>
      <c r="G10" s="6"/>
      <c r="H10" s="6"/>
      <c r="I10" s="6"/>
      <c r="J10" s="7"/>
      <c r="K10" s="123" t="s">
        <v>3</v>
      </c>
      <c r="L10" s="123"/>
      <c r="M10" s="123"/>
      <c r="N10" s="123"/>
      <c r="O10" s="123"/>
      <c r="P10" s="5"/>
      <c r="Q10" s="5"/>
      <c r="R10" s="5"/>
      <c r="S10" s="5"/>
      <c r="T10" s="126"/>
      <c r="U10" s="126"/>
      <c r="V10" s="8"/>
      <c r="W10" s="120" t="s">
        <v>4</v>
      </c>
      <c r="X10" s="121"/>
      <c r="Y10" s="121"/>
      <c r="Z10" s="121"/>
      <c r="AA10" s="122"/>
    </row>
    <row r="11" spans="1:29" x14ac:dyDescent="0.25">
      <c r="A11" s="1"/>
      <c r="B11" s="5"/>
      <c r="C11" s="5"/>
      <c r="D11" s="5"/>
      <c r="E11" s="5"/>
      <c r="F11" s="5"/>
      <c r="G11" s="6"/>
      <c r="H11" s="6"/>
      <c r="I11" s="6"/>
      <c r="J11" s="7"/>
      <c r="K11" s="123" t="s">
        <v>15</v>
      </c>
      <c r="L11" s="123"/>
      <c r="M11" s="123"/>
      <c r="N11" s="123"/>
      <c r="O11" s="123"/>
      <c r="P11" s="5"/>
      <c r="Q11" s="5"/>
      <c r="R11" s="5"/>
      <c r="S11" s="5"/>
      <c r="T11" s="113"/>
      <c r="U11" s="113"/>
      <c r="V11" s="8"/>
      <c r="W11" s="123" t="s">
        <v>15</v>
      </c>
      <c r="X11" s="123"/>
      <c r="Y11" s="123"/>
      <c r="Z11" s="123"/>
      <c r="AA11" s="123"/>
    </row>
    <row r="12" spans="1:29" ht="42.75" customHeight="1" x14ac:dyDescent="0.25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0" t="s">
        <v>12</v>
      </c>
      <c r="I12" s="11" t="s">
        <v>13</v>
      </c>
      <c r="J12" s="12" t="s">
        <v>14</v>
      </c>
      <c r="K12" s="9" t="s">
        <v>419</v>
      </c>
      <c r="L12" s="102" t="s">
        <v>420</v>
      </c>
      <c r="M12" s="88" t="s">
        <v>421</v>
      </c>
      <c r="N12" s="9" t="s">
        <v>422</v>
      </c>
      <c r="O12" s="74" t="s">
        <v>423</v>
      </c>
      <c r="P12" s="9" t="s">
        <v>16</v>
      </c>
      <c r="Q12" s="9" t="s">
        <v>17</v>
      </c>
      <c r="R12" s="9" t="s">
        <v>18</v>
      </c>
      <c r="S12" s="9" t="s">
        <v>405</v>
      </c>
      <c r="T12" s="79" t="s">
        <v>19</v>
      </c>
      <c r="U12" s="9" t="s">
        <v>20</v>
      </c>
      <c r="V12" s="13" t="s">
        <v>21</v>
      </c>
      <c r="W12" s="9" t="s">
        <v>419</v>
      </c>
      <c r="X12" s="107" t="s">
        <v>420</v>
      </c>
      <c r="Y12" s="88" t="s">
        <v>421</v>
      </c>
      <c r="Z12" s="9" t="s">
        <v>422</v>
      </c>
      <c r="AA12" s="74" t="s">
        <v>423</v>
      </c>
    </row>
    <row r="13" spans="1:29" s="85" customFormat="1" ht="99.75" x14ac:dyDescent="0.25">
      <c r="A13" s="14" t="s">
        <v>283</v>
      </c>
      <c r="B13" s="15" t="s">
        <v>22</v>
      </c>
      <c r="C13" s="14" t="s">
        <v>284</v>
      </c>
      <c r="D13" s="16" t="s">
        <v>23</v>
      </c>
      <c r="E13" s="16" t="s">
        <v>35</v>
      </c>
      <c r="F13" s="16" t="s">
        <v>36</v>
      </c>
      <c r="G13" s="16" t="s">
        <v>37</v>
      </c>
      <c r="H13" s="16" t="s">
        <v>38</v>
      </c>
      <c r="I13" s="114" t="s">
        <v>39</v>
      </c>
      <c r="J13" s="114" t="s">
        <v>40</v>
      </c>
      <c r="K13" s="20">
        <v>8.3299999999999999E-2</v>
      </c>
      <c r="L13" s="112"/>
      <c r="M13" s="87" t="str">
        <f t="shared" ref="M13:M14" si="0">IF(L13="","",IFERROR(IF(L13=K13,1,L13/K13),"-"))</f>
        <v/>
      </c>
      <c r="N13" s="53" t="str">
        <f t="shared" ref="N13:N14" si="1">IF(M13="-","EJECUCIÓN NO PLANIFICADA",IF(M13="","",IF(M13&gt;1.15,"EJECUTA MÁS DE LO PLANIFICADO",IF(M13=0,"NO EJECUTA",IF(M13&gt;0.75,"CUMPLE EJECUCIÓN PLANIFICADA",IF(M13&lt;0.5,"BAJA EJECUCIÓN","MEDIANA EJECUCIÓN"))))))</f>
        <v/>
      </c>
      <c r="O13" s="112"/>
      <c r="P13" s="115" t="s">
        <v>41</v>
      </c>
      <c r="Q13" s="22" t="s">
        <v>42</v>
      </c>
      <c r="R13" s="22" t="s">
        <v>43</v>
      </c>
      <c r="S13" s="17" t="s">
        <v>408</v>
      </c>
      <c r="T13" s="53">
        <v>530303</v>
      </c>
      <c r="U13" s="17" t="str">
        <f>VLOOKUP(T13,Etiquetas!$C$2:$D$122,2,FALSE)</f>
        <v>Viáticos y Subsistencias en el Interior</v>
      </c>
      <c r="V13" s="86">
        <v>3924.4</v>
      </c>
      <c r="W13" s="51">
        <v>312.34500297459692</v>
      </c>
      <c r="X13" s="108"/>
      <c r="Y13" s="87" t="str">
        <f t="shared" ref="Y13:Y14" si="2">IF(X13="","",IFERROR(IF(X13=W13,1,X13/W13),"-"))</f>
        <v/>
      </c>
      <c r="Z13" s="114" t="str">
        <f t="shared" ref="Z13:Z14" si="3">IF(Y13="-","EJECUCIÓN NO PLANIFICADA",IF(Y13="","",IF(Y13&gt;1.15,"EJECUTA MÁS DE LO PLANIFICADO",IF(Y13=0,"NO EJECUTA",IF(Y13&gt;0.75,"CUMPLE EJECUCIÓN PLANIFICADA",IF(Y13&lt;0.5,"BAJA EJECUCIÓN","MEDIANA EJECUCIÓN"))))))</f>
        <v/>
      </c>
      <c r="AA13" s="98"/>
      <c r="AB13" s="83"/>
      <c r="AC13" s="84"/>
    </row>
    <row r="14" spans="1:29" s="85" customFormat="1" ht="99.75" x14ac:dyDescent="0.25">
      <c r="A14" s="14" t="s">
        <v>283</v>
      </c>
      <c r="B14" s="15" t="s">
        <v>22</v>
      </c>
      <c r="C14" s="14" t="s">
        <v>284</v>
      </c>
      <c r="D14" s="16" t="s">
        <v>23</v>
      </c>
      <c r="E14" s="16" t="s">
        <v>35</v>
      </c>
      <c r="F14" s="16" t="s">
        <v>36</v>
      </c>
      <c r="G14" s="16" t="s">
        <v>37</v>
      </c>
      <c r="H14" s="16" t="s">
        <v>38</v>
      </c>
      <c r="I14" s="114" t="s">
        <v>39</v>
      </c>
      <c r="J14" s="114" t="s">
        <v>40</v>
      </c>
      <c r="K14" s="20">
        <v>8.3299999999999999E-2</v>
      </c>
      <c r="L14" s="112"/>
      <c r="M14" s="87" t="str">
        <f t="shared" si="0"/>
        <v/>
      </c>
      <c r="N14" s="53" t="str">
        <f t="shared" si="1"/>
        <v/>
      </c>
      <c r="O14" s="112"/>
      <c r="P14" s="115" t="s">
        <v>41</v>
      </c>
      <c r="Q14" s="22" t="s">
        <v>42</v>
      </c>
      <c r="R14" s="22" t="s">
        <v>43</v>
      </c>
      <c r="S14" s="17" t="s">
        <v>406</v>
      </c>
      <c r="T14" s="53" t="s">
        <v>329</v>
      </c>
      <c r="U14" s="17" t="str">
        <f>VLOOKUP(T14,Etiquetas!$C$2:$D$122,2,FALSE)</f>
        <v xml:space="preserve">No requiere recursos </v>
      </c>
      <c r="V14" s="86">
        <v>0</v>
      </c>
      <c r="W14" s="51">
        <v>0</v>
      </c>
      <c r="X14" s="108"/>
      <c r="Y14" s="87" t="str">
        <f t="shared" si="2"/>
        <v/>
      </c>
      <c r="Z14" s="114" t="str">
        <f t="shared" si="3"/>
        <v/>
      </c>
      <c r="AA14" s="98"/>
      <c r="AB14" s="83"/>
      <c r="AC14" s="84"/>
    </row>
    <row r="15" spans="1:29" x14ac:dyDescent="0.25">
      <c r="I15"/>
      <c r="U15" s="57" t="s">
        <v>303</v>
      </c>
      <c r="V15" s="58">
        <f>SUM(V13:V14)</f>
        <v>3924.4</v>
      </c>
      <c r="W15" s="58">
        <f>SUM(W13:W14)</f>
        <v>312.34500297459692</v>
      </c>
      <c r="X15" s="109"/>
      <c r="Y15" s="100"/>
      <c r="Z15" s="99"/>
      <c r="AA15" s="99"/>
    </row>
  </sheetData>
  <sheetProtection password="CC92" sheet="1" objects="1" scenarios="1"/>
  <mergeCells count="9">
    <mergeCell ref="W10:AA10"/>
    <mergeCell ref="K11:O11"/>
    <mergeCell ref="W11:AA11"/>
    <mergeCell ref="H2:S2"/>
    <mergeCell ref="H3:S3"/>
    <mergeCell ref="H4:S4"/>
    <mergeCell ref="H5:S5"/>
    <mergeCell ref="K10:O10"/>
    <mergeCell ref="T10:U10"/>
  </mergeCells>
  <conditionalFormatting sqref="N13:N14 Z13:Z14">
    <cfRule type="cellIs" dxfId="59" priority="37" operator="equal">
      <formula>"CUMPLE EJECUCIÓN PLANIFICADA"</formula>
    </cfRule>
    <cfRule type="cellIs" dxfId="58" priority="38" operator="equal">
      <formula>"EJECUCIÓN NO PLANIFICADA"</formula>
    </cfRule>
    <cfRule type="cellIs" dxfId="57" priority="39" operator="equal">
      <formula>"EJECUTA MÁS DE LO PLANIFICADO"</formula>
    </cfRule>
    <cfRule type="cellIs" dxfId="56" priority="40" operator="equal">
      <formula>"NO EJECUTA"</formula>
    </cfRule>
    <cfRule type="cellIs" dxfId="55" priority="41" operator="equal">
      <formula>"BAJA EJECUCIÓN"</formula>
    </cfRule>
    <cfRule type="cellIs" dxfId="54" priority="42" operator="equal">
      <formula>"MEDIANA EJECUCIÓN"</formula>
    </cfRule>
    <cfRule type="cellIs" dxfId="53" priority="43" operator="equal">
      <formula>"CUMPLE EJECUCIÓN PLANIFICADA"</formula>
    </cfRule>
    <cfRule type="cellIs" dxfId="52" priority="44" operator="equal">
      <formula>"EJECUCIÓN NO PLANIFICADA"</formula>
    </cfRule>
    <cfRule type="cellIs" dxfId="51" priority="45" operator="equal">
      <formula>"EJECUTA MÁS DE LO PLANIFICADO"</formula>
    </cfRule>
    <cfRule type="cellIs" dxfId="50" priority="46" operator="equal">
      <formula>"NO EJECUTA"</formula>
    </cfRule>
    <cfRule type="cellIs" dxfId="49" priority="47" operator="equal">
      <formula>"BAJA EJECUCIÓN"</formula>
    </cfRule>
    <cfRule type="cellIs" dxfId="48" priority="48" operator="equal">
      <formula>"MEDIANA EJECUCIÓN"</formula>
    </cfRule>
  </conditionalFormatting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A5" zoomScale="70" zoomScaleNormal="70" workbookViewId="0">
      <selection activeCell="G13" sqref="G13"/>
    </sheetView>
  </sheetViews>
  <sheetFormatPr baseColWidth="10" defaultRowHeight="15" x14ac:dyDescent="0.25"/>
  <cols>
    <col min="1" max="1" width="14.85546875" customWidth="1"/>
    <col min="2" max="2" width="21.85546875" customWidth="1"/>
    <col min="3" max="3" width="19.85546875" customWidth="1"/>
    <col min="4" max="4" width="26.85546875" customWidth="1"/>
    <col min="5" max="5" width="20.5703125" customWidth="1"/>
    <col min="6" max="6" width="48.28515625" customWidth="1"/>
    <col min="7" max="7" width="29.5703125" customWidth="1"/>
    <col min="8" max="8" width="28.28515625" customWidth="1"/>
    <col min="9" max="9" width="15.140625" style="77" customWidth="1"/>
    <col min="10" max="10" width="24.7109375" style="94" customWidth="1"/>
    <col min="11" max="11" width="19" customWidth="1"/>
    <col min="12" max="12" width="19.140625" style="104" customWidth="1"/>
    <col min="13" max="13" width="19.140625" style="92" customWidth="1"/>
    <col min="14" max="14" width="25.5703125" style="93" customWidth="1"/>
    <col min="15" max="15" width="20.85546875" style="93" customWidth="1"/>
    <col min="16" max="16" width="20" style="94" customWidth="1"/>
    <col min="17" max="17" width="31.5703125" style="56" customWidth="1"/>
    <col min="18" max="18" width="28.28515625" style="56" customWidth="1"/>
    <col min="19" max="19" width="16.85546875" style="56" customWidth="1"/>
    <col min="20" max="20" width="11.42578125" style="80" customWidth="1"/>
    <col min="21" max="21" width="25.5703125" style="56" customWidth="1"/>
    <col min="22" max="22" width="22.28515625" style="56" customWidth="1"/>
    <col min="23" max="23" width="20" style="56" customWidth="1"/>
    <col min="24" max="24" width="19.5703125" style="110" customWidth="1"/>
    <col min="25" max="25" width="17.85546875" style="92" customWidth="1"/>
    <col min="26" max="26" width="14.85546875" style="93" customWidth="1"/>
    <col min="27" max="27" width="28.28515625" style="93" customWidth="1"/>
    <col min="28" max="28" width="11.42578125" style="82"/>
    <col min="29" max="29" width="11.140625" style="82" bestFit="1" customWidth="1"/>
    <col min="30" max="16384" width="11.42578125" style="82"/>
  </cols>
  <sheetData>
    <row r="1" spans="1:29" x14ac:dyDescent="0.25">
      <c r="A1" s="1"/>
      <c r="B1" s="2"/>
      <c r="C1" s="2"/>
      <c r="D1" s="1"/>
      <c r="E1" s="1"/>
      <c r="F1" s="1"/>
      <c r="G1" s="1"/>
      <c r="H1" s="1"/>
      <c r="I1" s="76"/>
      <c r="J1" s="101"/>
      <c r="K1" s="3"/>
      <c r="L1" s="103"/>
      <c r="M1" s="89"/>
      <c r="N1" s="90"/>
      <c r="O1" s="90"/>
      <c r="P1" s="101"/>
      <c r="Q1" s="55"/>
      <c r="R1" s="55"/>
      <c r="S1" s="55"/>
      <c r="T1" s="78"/>
      <c r="U1" s="55"/>
      <c r="V1" s="4"/>
      <c r="W1" s="4"/>
      <c r="X1" s="105"/>
      <c r="Y1" s="89"/>
      <c r="Z1" s="95"/>
      <c r="AA1" s="95"/>
    </row>
    <row r="2" spans="1:29" x14ac:dyDescent="0.25">
      <c r="A2" s="1"/>
      <c r="B2" s="2"/>
      <c r="C2" s="2"/>
      <c r="D2" s="1"/>
      <c r="E2" s="1"/>
      <c r="F2" s="1"/>
      <c r="G2" s="1"/>
      <c r="H2" s="124" t="s">
        <v>0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82"/>
      <c r="U2" s="82"/>
      <c r="V2" s="82"/>
      <c r="W2" s="82"/>
      <c r="X2" s="106"/>
      <c r="Y2" s="97"/>
      <c r="Z2" s="96"/>
      <c r="AA2" s="96"/>
    </row>
    <row r="3" spans="1:29" x14ac:dyDescent="0.25">
      <c r="A3" s="1"/>
      <c r="B3" s="2"/>
      <c r="C3" s="2"/>
      <c r="D3" s="1"/>
      <c r="E3" s="1"/>
      <c r="F3" s="1"/>
      <c r="G3" s="1"/>
      <c r="H3" s="124" t="s">
        <v>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82"/>
      <c r="U3" s="82"/>
      <c r="V3" s="82"/>
      <c r="W3" s="82"/>
      <c r="X3" s="106"/>
      <c r="Y3" s="97"/>
      <c r="Z3" s="96"/>
      <c r="AA3" s="96"/>
    </row>
    <row r="4" spans="1:29" x14ac:dyDescent="0.25">
      <c r="A4" s="1"/>
      <c r="B4" s="2"/>
      <c r="C4" s="2"/>
      <c r="D4" s="1"/>
      <c r="E4" s="1"/>
      <c r="F4" s="1"/>
      <c r="G4" s="1"/>
      <c r="H4" s="125" t="s">
        <v>2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82"/>
      <c r="U4" s="82"/>
      <c r="V4" s="82"/>
      <c r="W4" s="82"/>
      <c r="X4" s="106"/>
      <c r="Y4" s="97"/>
      <c r="Z4" s="96"/>
      <c r="AA4" s="96"/>
    </row>
    <row r="5" spans="1:29" x14ac:dyDescent="0.25">
      <c r="A5" s="1"/>
      <c r="B5" s="2"/>
      <c r="C5" s="2"/>
      <c r="D5" s="1"/>
      <c r="E5" s="1"/>
      <c r="F5" s="1"/>
      <c r="G5" s="1"/>
      <c r="H5" s="124">
        <v>2018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82"/>
      <c r="U5" s="82"/>
      <c r="V5" s="82"/>
      <c r="W5" s="82"/>
      <c r="X5" s="106"/>
      <c r="Y5" s="97"/>
      <c r="Z5" s="96"/>
      <c r="AA5" s="96"/>
    </row>
    <row r="6" spans="1:29" x14ac:dyDescent="0.25">
      <c r="A6" s="1"/>
      <c r="B6" s="2"/>
      <c r="C6" s="2"/>
      <c r="D6" s="1"/>
      <c r="E6" s="1"/>
      <c r="F6" s="1"/>
      <c r="G6" s="1"/>
      <c r="H6" s="1"/>
      <c r="I6" s="76"/>
      <c r="J6" s="101"/>
      <c r="K6" s="3"/>
      <c r="L6" s="103"/>
      <c r="M6" s="89"/>
      <c r="N6" s="90"/>
      <c r="O6" s="90"/>
      <c r="P6" s="101"/>
      <c r="Q6" s="55"/>
      <c r="R6" s="55"/>
      <c r="S6" s="55"/>
      <c r="T6" s="78"/>
      <c r="U6" s="55"/>
      <c r="V6" s="4"/>
      <c r="W6" s="4"/>
      <c r="X6" s="105"/>
      <c r="Y6" s="89"/>
      <c r="Z6" s="95"/>
      <c r="AA6" s="95"/>
    </row>
    <row r="7" spans="1:29" x14ac:dyDescent="0.25">
      <c r="A7" s="1"/>
      <c r="B7" s="2"/>
      <c r="C7" s="2"/>
      <c r="D7" s="1"/>
      <c r="E7" s="1"/>
      <c r="F7" s="1"/>
      <c r="G7" s="1"/>
      <c r="H7" s="1"/>
      <c r="I7" s="76"/>
      <c r="J7" s="101"/>
      <c r="K7" s="3"/>
      <c r="L7" s="103"/>
      <c r="M7" s="89"/>
      <c r="N7" s="90"/>
      <c r="O7" s="90"/>
      <c r="P7" s="101"/>
      <c r="Q7" s="55"/>
      <c r="R7" s="55"/>
      <c r="S7" s="55"/>
      <c r="T7" s="78"/>
      <c r="U7" s="55"/>
      <c r="V7" s="4"/>
      <c r="W7" s="4"/>
      <c r="X7" s="105"/>
      <c r="Y7" s="89"/>
      <c r="Z7" s="95"/>
      <c r="AA7" s="95"/>
    </row>
    <row r="8" spans="1:29" x14ac:dyDescent="0.25">
      <c r="A8" s="1"/>
      <c r="B8" s="2"/>
      <c r="C8" s="2"/>
      <c r="D8" s="1"/>
      <c r="E8" s="1"/>
      <c r="F8" s="1"/>
      <c r="G8" s="1"/>
      <c r="H8" s="1"/>
      <c r="I8" s="76"/>
      <c r="J8" s="101"/>
      <c r="K8" s="3"/>
      <c r="L8" s="103"/>
      <c r="M8" s="89"/>
      <c r="N8" s="90"/>
      <c r="O8" s="90"/>
      <c r="P8" s="101"/>
      <c r="Q8" s="55"/>
      <c r="R8" s="55"/>
      <c r="S8" s="55"/>
      <c r="T8" s="78"/>
      <c r="U8" s="55"/>
      <c r="V8" s="4"/>
      <c r="W8" s="4"/>
      <c r="X8" s="105"/>
      <c r="Y8" s="89"/>
      <c r="Z8" s="95"/>
      <c r="AA8" s="95"/>
    </row>
    <row r="9" spans="1:29" x14ac:dyDescent="0.25">
      <c r="A9" s="1"/>
      <c r="B9" s="2"/>
      <c r="C9" s="2"/>
      <c r="D9" s="1"/>
      <c r="E9" s="1"/>
      <c r="F9" s="1"/>
      <c r="G9" s="1"/>
      <c r="H9" s="1"/>
      <c r="I9" s="76"/>
      <c r="J9" s="101"/>
      <c r="K9" s="1"/>
      <c r="L9" s="78"/>
      <c r="M9" s="89"/>
      <c r="N9" s="91"/>
      <c r="O9" s="91"/>
      <c r="P9" s="101"/>
      <c r="Q9" s="55"/>
      <c r="R9" s="55"/>
      <c r="S9" s="55"/>
      <c r="T9" s="78"/>
      <c r="U9" s="55"/>
      <c r="V9" s="4"/>
      <c r="W9" s="4"/>
      <c r="X9" s="105"/>
      <c r="Y9" s="89"/>
      <c r="Z9" s="95"/>
      <c r="AA9" s="95"/>
    </row>
    <row r="10" spans="1:29" x14ac:dyDescent="0.25">
      <c r="A10" s="1"/>
      <c r="B10" s="5"/>
      <c r="C10" s="5"/>
      <c r="D10" s="5"/>
      <c r="E10" s="5"/>
      <c r="F10" s="5"/>
      <c r="G10" s="6"/>
      <c r="H10" s="6"/>
      <c r="I10" s="6"/>
      <c r="J10" s="7"/>
      <c r="K10" s="123" t="s">
        <v>3</v>
      </c>
      <c r="L10" s="123"/>
      <c r="M10" s="123"/>
      <c r="N10" s="123"/>
      <c r="O10" s="123"/>
      <c r="P10" s="5"/>
      <c r="Q10" s="5"/>
      <c r="R10" s="5"/>
      <c r="S10" s="5"/>
      <c r="T10" s="126"/>
      <c r="U10" s="126"/>
      <c r="V10" s="8"/>
      <c r="W10" s="120" t="s">
        <v>4</v>
      </c>
      <c r="X10" s="121"/>
      <c r="Y10" s="121"/>
      <c r="Z10" s="121"/>
      <c r="AA10" s="122"/>
    </row>
    <row r="11" spans="1:29" x14ac:dyDescent="0.25">
      <c r="A11" s="1"/>
      <c r="B11" s="5"/>
      <c r="C11" s="5"/>
      <c r="D11" s="5"/>
      <c r="E11" s="5"/>
      <c r="F11" s="5"/>
      <c r="G11" s="6"/>
      <c r="H11" s="6"/>
      <c r="I11" s="6"/>
      <c r="J11" s="7"/>
      <c r="K11" s="123" t="s">
        <v>15</v>
      </c>
      <c r="L11" s="123"/>
      <c r="M11" s="123"/>
      <c r="N11" s="123"/>
      <c r="O11" s="123"/>
      <c r="P11" s="5"/>
      <c r="Q11" s="5"/>
      <c r="R11" s="5"/>
      <c r="S11" s="5"/>
      <c r="T11" s="113"/>
      <c r="U11" s="113"/>
      <c r="V11" s="8"/>
      <c r="W11" s="123" t="s">
        <v>15</v>
      </c>
      <c r="X11" s="123"/>
      <c r="Y11" s="123"/>
      <c r="Z11" s="123"/>
      <c r="AA11" s="123"/>
    </row>
    <row r="12" spans="1:29" ht="42.75" customHeight="1" x14ac:dyDescent="0.25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0" t="s">
        <v>12</v>
      </c>
      <c r="I12" s="11" t="s">
        <v>13</v>
      </c>
      <c r="J12" s="12" t="s">
        <v>14</v>
      </c>
      <c r="K12" s="9" t="s">
        <v>419</v>
      </c>
      <c r="L12" s="102" t="s">
        <v>420</v>
      </c>
      <c r="M12" s="88" t="s">
        <v>421</v>
      </c>
      <c r="N12" s="9" t="s">
        <v>422</v>
      </c>
      <c r="O12" s="74" t="s">
        <v>423</v>
      </c>
      <c r="P12" s="9" t="s">
        <v>16</v>
      </c>
      <c r="Q12" s="9" t="s">
        <v>17</v>
      </c>
      <c r="R12" s="9" t="s">
        <v>18</v>
      </c>
      <c r="S12" s="9" t="s">
        <v>405</v>
      </c>
      <c r="T12" s="79" t="s">
        <v>19</v>
      </c>
      <c r="U12" s="9" t="s">
        <v>20</v>
      </c>
      <c r="V12" s="13" t="s">
        <v>21</v>
      </c>
      <c r="W12" s="9" t="s">
        <v>419</v>
      </c>
      <c r="X12" s="107" t="s">
        <v>420</v>
      </c>
      <c r="Y12" s="88" t="s">
        <v>421</v>
      </c>
      <c r="Z12" s="9" t="s">
        <v>422</v>
      </c>
      <c r="AA12" s="74" t="s">
        <v>423</v>
      </c>
    </row>
    <row r="13" spans="1:29" s="85" customFormat="1" ht="99.75" x14ac:dyDescent="0.25">
      <c r="A13" s="14" t="s">
        <v>283</v>
      </c>
      <c r="B13" s="15" t="s">
        <v>22</v>
      </c>
      <c r="C13" s="14" t="s">
        <v>284</v>
      </c>
      <c r="D13" s="16" t="s">
        <v>23</v>
      </c>
      <c r="E13" s="16" t="s">
        <v>44</v>
      </c>
      <c r="F13" s="16" t="s">
        <v>45</v>
      </c>
      <c r="G13" s="16" t="s">
        <v>46</v>
      </c>
      <c r="H13" s="22" t="s">
        <v>47</v>
      </c>
      <c r="I13" s="28" t="s">
        <v>48</v>
      </c>
      <c r="J13" s="28" t="s">
        <v>49</v>
      </c>
      <c r="K13" s="21">
        <v>0</v>
      </c>
      <c r="L13" s="112"/>
      <c r="M13" s="87" t="str">
        <f t="shared" ref="M13:M62" si="0">IF(L13="","",IFERROR(IF(L13=K13,1,L13/K13),"-"))</f>
        <v/>
      </c>
      <c r="N13" s="53" t="str">
        <f t="shared" ref="N13:N62" si="1">IF(M13="-","EJECUCIÓN NO PLANIFICADA",IF(M13="","",IF(M13&gt;1.15,"EJECUTA MÁS DE LO PLANIFICADO",IF(M13=0,"NO EJECUTA",IF(M13&gt;0.75,"CUMPLE EJECUCIÓN PLANIFICADA",IF(M13&lt;0.5,"BAJA EJECUCIÓN","MEDIANA EJECUCIÓN"))))))</f>
        <v/>
      </c>
      <c r="O13" s="112"/>
      <c r="P13" s="28" t="s">
        <v>50</v>
      </c>
      <c r="Q13" s="22" t="s">
        <v>51</v>
      </c>
      <c r="R13" s="23" t="s">
        <v>52</v>
      </c>
      <c r="S13" s="17" t="s">
        <v>408</v>
      </c>
      <c r="T13" s="53">
        <v>530208</v>
      </c>
      <c r="U13" s="17" t="str">
        <f>VLOOKUP(T13,Etiquetas!$C$2:$D$122,2,FALSE)</f>
        <v>Servicio de Seguridad y Vigilancia</v>
      </c>
      <c r="V13" s="86">
        <v>0</v>
      </c>
      <c r="W13" s="51">
        <v>0</v>
      </c>
      <c r="X13" s="108"/>
      <c r="Y13" s="87" t="str">
        <f t="shared" ref="Y13:Y62" si="2">IF(X13="","",IFERROR(IF(X13=W13,1,X13/W13),"-"))</f>
        <v/>
      </c>
      <c r="Z13" s="114" t="str">
        <f t="shared" ref="Z13:Z62" si="3">IF(Y13="-","EJECUCIÓN NO PLANIFICADA",IF(Y13="","",IF(Y13&gt;1.15,"EJECUTA MÁS DE LO PLANIFICADO",IF(Y13=0,"NO EJECUTA",IF(Y13&gt;0.75,"CUMPLE EJECUCIÓN PLANIFICADA",IF(Y13&lt;0.5,"BAJA EJECUCIÓN","MEDIANA EJECUCIÓN"))))))</f>
        <v/>
      </c>
      <c r="AA13" s="98"/>
      <c r="AB13" s="83"/>
      <c r="AC13" s="84"/>
    </row>
    <row r="14" spans="1:29" s="85" customFormat="1" ht="99.75" x14ac:dyDescent="0.25">
      <c r="A14" s="14" t="s">
        <v>283</v>
      </c>
      <c r="B14" s="15" t="s">
        <v>22</v>
      </c>
      <c r="C14" s="14" t="s">
        <v>284</v>
      </c>
      <c r="D14" s="16" t="s">
        <v>23</v>
      </c>
      <c r="E14" s="16" t="s">
        <v>44</v>
      </c>
      <c r="F14" s="16" t="s">
        <v>45</v>
      </c>
      <c r="G14" s="16" t="s">
        <v>46</v>
      </c>
      <c r="H14" s="22" t="s">
        <v>47</v>
      </c>
      <c r="I14" s="28" t="s">
        <v>48</v>
      </c>
      <c r="J14" s="28" t="s">
        <v>49</v>
      </c>
      <c r="K14" s="21">
        <v>8.3299999999999999E-2</v>
      </c>
      <c r="L14" s="112"/>
      <c r="M14" s="87" t="str">
        <f t="shared" si="0"/>
        <v/>
      </c>
      <c r="N14" s="53" t="str">
        <f t="shared" si="1"/>
        <v/>
      </c>
      <c r="O14" s="112"/>
      <c r="P14" s="28" t="s">
        <v>50</v>
      </c>
      <c r="Q14" s="22" t="s">
        <v>51</v>
      </c>
      <c r="R14" s="23" t="s">
        <v>52</v>
      </c>
      <c r="S14" s="17" t="s">
        <v>408</v>
      </c>
      <c r="T14" s="53">
        <v>530209</v>
      </c>
      <c r="U14" s="17" t="str">
        <f>VLOOKUP(T14,Etiquetas!$C$2:$D$122,2,FALSE)</f>
        <v>Servicio Aseo - Limpieza Instalaciones SP</v>
      </c>
      <c r="V14" s="86">
        <v>631735</v>
      </c>
      <c r="W14" s="51">
        <v>52644.58333333335</v>
      </c>
      <c r="X14" s="108"/>
      <c r="Y14" s="87" t="str">
        <f t="shared" si="2"/>
        <v/>
      </c>
      <c r="Z14" s="114" t="str">
        <f t="shared" si="3"/>
        <v/>
      </c>
      <c r="AA14" s="98"/>
      <c r="AB14" s="83"/>
      <c r="AC14" s="84"/>
    </row>
    <row r="15" spans="1:29" s="85" customFormat="1" ht="99.75" x14ac:dyDescent="0.25">
      <c r="A15" s="14" t="s">
        <v>283</v>
      </c>
      <c r="B15" s="15" t="s">
        <v>22</v>
      </c>
      <c r="C15" s="14" t="s">
        <v>284</v>
      </c>
      <c r="D15" s="16" t="s">
        <v>23</v>
      </c>
      <c r="E15" s="16" t="s">
        <v>44</v>
      </c>
      <c r="F15" s="16" t="s">
        <v>45</v>
      </c>
      <c r="G15" s="16" t="s">
        <v>46</v>
      </c>
      <c r="H15" s="22" t="s">
        <v>47</v>
      </c>
      <c r="I15" s="28" t="s">
        <v>48</v>
      </c>
      <c r="J15" s="28" t="s">
        <v>49</v>
      </c>
      <c r="K15" s="21">
        <v>8.3299999999999999E-2</v>
      </c>
      <c r="L15" s="112"/>
      <c r="M15" s="87" t="str">
        <f t="shared" si="0"/>
        <v/>
      </c>
      <c r="N15" s="53" t="str">
        <f t="shared" si="1"/>
        <v/>
      </c>
      <c r="O15" s="112"/>
      <c r="P15" s="28" t="s">
        <v>50</v>
      </c>
      <c r="Q15" s="22" t="s">
        <v>51</v>
      </c>
      <c r="R15" s="23" t="s">
        <v>52</v>
      </c>
      <c r="S15" s="17" t="s">
        <v>408</v>
      </c>
      <c r="T15" s="53">
        <v>530101</v>
      </c>
      <c r="U15" s="17" t="str">
        <f>VLOOKUP(T15,Etiquetas!$C$2:$D$122,2,FALSE)</f>
        <v>Agua Potable</v>
      </c>
      <c r="V15" s="86">
        <v>37995</v>
      </c>
      <c r="W15" s="51">
        <v>3166.25</v>
      </c>
      <c r="X15" s="108"/>
      <c r="Y15" s="87" t="str">
        <f t="shared" si="2"/>
        <v/>
      </c>
      <c r="Z15" s="114" t="str">
        <f t="shared" si="3"/>
        <v/>
      </c>
      <c r="AA15" s="98"/>
      <c r="AB15" s="83"/>
      <c r="AC15" s="84"/>
    </row>
    <row r="16" spans="1:29" s="85" customFormat="1" ht="99.75" x14ac:dyDescent="0.25">
      <c r="A16" s="14" t="s">
        <v>283</v>
      </c>
      <c r="B16" s="15" t="s">
        <v>22</v>
      </c>
      <c r="C16" s="14" t="s">
        <v>284</v>
      </c>
      <c r="D16" s="16" t="s">
        <v>23</v>
      </c>
      <c r="E16" s="16" t="s">
        <v>44</v>
      </c>
      <c r="F16" s="16" t="s">
        <v>45</v>
      </c>
      <c r="G16" s="16" t="s">
        <v>46</v>
      </c>
      <c r="H16" s="22" t="s">
        <v>47</v>
      </c>
      <c r="I16" s="28" t="s">
        <v>48</v>
      </c>
      <c r="J16" s="28" t="s">
        <v>49</v>
      </c>
      <c r="K16" s="21">
        <v>8.3299999999999999E-2</v>
      </c>
      <c r="L16" s="112"/>
      <c r="M16" s="87" t="str">
        <f t="shared" si="0"/>
        <v/>
      </c>
      <c r="N16" s="53" t="str">
        <f t="shared" si="1"/>
        <v/>
      </c>
      <c r="O16" s="112"/>
      <c r="P16" s="28" t="s">
        <v>50</v>
      </c>
      <c r="Q16" s="22" t="s">
        <v>51</v>
      </c>
      <c r="R16" s="23" t="s">
        <v>52</v>
      </c>
      <c r="S16" s="17" t="s">
        <v>408</v>
      </c>
      <c r="T16" s="53">
        <v>530105</v>
      </c>
      <c r="U16" s="17" t="str">
        <f>VLOOKUP(T16,Etiquetas!$C$2:$D$122,2,FALSE)</f>
        <v>Telecomunicaciones</v>
      </c>
      <c r="V16" s="86">
        <v>279974.08</v>
      </c>
      <c r="W16" s="51">
        <v>23331.173330300309</v>
      </c>
      <c r="X16" s="108"/>
      <c r="Y16" s="87" t="str">
        <f t="shared" si="2"/>
        <v/>
      </c>
      <c r="Z16" s="114" t="str">
        <f t="shared" si="3"/>
        <v/>
      </c>
      <c r="AA16" s="98"/>
      <c r="AB16" s="83"/>
      <c r="AC16" s="84"/>
    </row>
    <row r="17" spans="1:29" s="85" customFormat="1" ht="99.75" x14ac:dyDescent="0.25">
      <c r="A17" s="14" t="s">
        <v>283</v>
      </c>
      <c r="B17" s="15" t="s">
        <v>22</v>
      </c>
      <c r="C17" s="14" t="s">
        <v>284</v>
      </c>
      <c r="D17" s="16" t="s">
        <v>23</v>
      </c>
      <c r="E17" s="16" t="s">
        <v>44</v>
      </c>
      <c r="F17" s="16" t="s">
        <v>45</v>
      </c>
      <c r="G17" s="16" t="s">
        <v>46</v>
      </c>
      <c r="H17" s="22" t="s">
        <v>47</v>
      </c>
      <c r="I17" s="28" t="s">
        <v>48</v>
      </c>
      <c r="J17" s="28" t="s">
        <v>49</v>
      </c>
      <c r="K17" s="21">
        <v>8.3299999999999999E-2</v>
      </c>
      <c r="L17" s="112"/>
      <c r="M17" s="87" t="str">
        <f t="shared" si="0"/>
        <v/>
      </c>
      <c r="N17" s="53" t="str">
        <f t="shared" si="1"/>
        <v/>
      </c>
      <c r="O17" s="112"/>
      <c r="P17" s="28" t="s">
        <v>50</v>
      </c>
      <c r="Q17" s="22" t="s">
        <v>51</v>
      </c>
      <c r="R17" s="23" t="s">
        <v>52</v>
      </c>
      <c r="S17" s="17" t="s">
        <v>408</v>
      </c>
      <c r="T17" s="53">
        <v>530106</v>
      </c>
      <c r="U17" s="17" t="str">
        <f>VLOOKUP(T17,Etiquetas!$C$2:$D$122,2,FALSE)</f>
        <v>Servicio de Correo</v>
      </c>
      <c r="V17" s="86">
        <v>32251.15</v>
      </c>
      <c r="W17" s="51">
        <v>2722.9681818181821</v>
      </c>
      <c r="X17" s="108"/>
      <c r="Y17" s="87" t="str">
        <f t="shared" si="2"/>
        <v/>
      </c>
      <c r="Z17" s="114" t="str">
        <f t="shared" si="3"/>
        <v/>
      </c>
      <c r="AA17" s="98"/>
      <c r="AB17" s="83"/>
      <c r="AC17" s="84"/>
    </row>
    <row r="18" spans="1:29" s="85" customFormat="1" ht="99.75" x14ac:dyDescent="0.25">
      <c r="A18" s="14" t="s">
        <v>283</v>
      </c>
      <c r="B18" s="15" t="s">
        <v>22</v>
      </c>
      <c r="C18" s="14" t="s">
        <v>284</v>
      </c>
      <c r="D18" s="16" t="s">
        <v>23</v>
      </c>
      <c r="E18" s="16" t="s">
        <v>44</v>
      </c>
      <c r="F18" s="16" t="s">
        <v>45</v>
      </c>
      <c r="G18" s="16" t="s">
        <v>46</v>
      </c>
      <c r="H18" s="22" t="s">
        <v>47</v>
      </c>
      <c r="I18" s="28" t="s">
        <v>48</v>
      </c>
      <c r="J18" s="28" t="s">
        <v>49</v>
      </c>
      <c r="K18" s="21">
        <v>8.3299999999999999E-2</v>
      </c>
      <c r="L18" s="112"/>
      <c r="M18" s="87" t="str">
        <f t="shared" si="0"/>
        <v/>
      </c>
      <c r="N18" s="53" t="str">
        <f t="shared" si="1"/>
        <v/>
      </c>
      <c r="O18" s="112"/>
      <c r="P18" s="28" t="s">
        <v>50</v>
      </c>
      <c r="Q18" s="22" t="s">
        <v>51</v>
      </c>
      <c r="R18" s="23" t="s">
        <v>52</v>
      </c>
      <c r="S18" s="17" t="s">
        <v>408</v>
      </c>
      <c r="T18" s="53">
        <v>530104</v>
      </c>
      <c r="U18" s="17" t="str">
        <f>VLOOKUP(T18,Etiquetas!$C$2:$D$122,2,FALSE)</f>
        <v>Energía Eléctrica</v>
      </c>
      <c r="V18" s="86">
        <v>116848</v>
      </c>
      <c r="W18" s="51">
        <v>9737.3333333333358</v>
      </c>
      <c r="X18" s="108"/>
      <c r="Y18" s="87" t="str">
        <f t="shared" si="2"/>
        <v/>
      </c>
      <c r="Z18" s="114" t="str">
        <f t="shared" si="3"/>
        <v/>
      </c>
      <c r="AA18" s="98"/>
      <c r="AB18" s="83"/>
      <c r="AC18" s="84"/>
    </row>
    <row r="19" spans="1:29" s="85" customFormat="1" ht="128.25" x14ac:dyDescent="0.25">
      <c r="A19" s="14" t="s">
        <v>283</v>
      </c>
      <c r="B19" s="15" t="s">
        <v>22</v>
      </c>
      <c r="C19" s="14" t="s">
        <v>284</v>
      </c>
      <c r="D19" s="16" t="s">
        <v>23</v>
      </c>
      <c r="E19" s="16" t="s">
        <v>44</v>
      </c>
      <c r="F19" s="16" t="s">
        <v>45</v>
      </c>
      <c r="G19" s="16" t="s">
        <v>46</v>
      </c>
      <c r="H19" s="22" t="s">
        <v>59</v>
      </c>
      <c r="I19" s="28" t="s">
        <v>60</v>
      </c>
      <c r="J19" s="28" t="s">
        <v>61</v>
      </c>
      <c r="K19" s="21">
        <v>0</v>
      </c>
      <c r="L19" s="112"/>
      <c r="M19" s="87" t="str">
        <f t="shared" si="0"/>
        <v/>
      </c>
      <c r="N19" s="53" t="str">
        <f t="shared" si="1"/>
        <v/>
      </c>
      <c r="O19" s="112"/>
      <c r="P19" s="28" t="s">
        <v>50</v>
      </c>
      <c r="Q19" s="22" t="s">
        <v>51</v>
      </c>
      <c r="R19" s="23" t="s">
        <v>62</v>
      </c>
      <c r="S19" s="17" t="s">
        <v>408</v>
      </c>
      <c r="T19" s="53">
        <v>530202</v>
      </c>
      <c r="U19" s="17" t="str">
        <f>VLOOKUP(T19,Etiquetas!$C$2:$D$122,2,FALSE)</f>
        <v>Fletes y Maniobras</v>
      </c>
      <c r="V19" s="86">
        <v>0</v>
      </c>
      <c r="W19" s="51">
        <v>0</v>
      </c>
      <c r="X19" s="108"/>
      <c r="Y19" s="87" t="str">
        <f t="shared" si="2"/>
        <v/>
      </c>
      <c r="Z19" s="114" t="str">
        <f t="shared" si="3"/>
        <v/>
      </c>
      <c r="AA19" s="98"/>
      <c r="AB19" s="83"/>
      <c r="AC19" s="84"/>
    </row>
    <row r="20" spans="1:29" s="85" customFormat="1" ht="128.25" x14ac:dyDescent="0.25">
      <c r="A20" s="14" t="s">
        <v>283</v>
      </c>
      <c r="B20" s="15" t="s">
        <v>22</v>
      </c>
      <c r="C20" s="14" t="s">
        <v>284</v>
      </c>
      <c r="D20" s="16" t="s">
        <v>23</v>
      </c>
      <c r="E20" s="16" t="s">
        <v>44</v>
      </c>
      <c r="F20" s="16" t="s">
        <v>45</v>
      </c>
      <c r="G20" s="16" t="s">
        <v>46</v>
      </c>
      <c r="H20" s="22" t="s">
        <v>59</v>
      </c>
      <c r="I20" s="28" t="s">
        <v>60</v>
      </c>
      <c r="J20" s="28" t="s">
        <v>61</v>
      </c>
      <c r="K20" s="21">
        <v>0</v>
      </c>
      <c r="L20" s="112"/>
      <c r="M20" s="87" t="str">
        <f t="shared" si="0"/>
        <v/>
      </c>
      <c r="N20" s="53" t="str">
        <f t="shared" si="1"/>
        <v/>
      </c>
      <c r="O20" s="112"/>
      <c r="P20" s="28" t="s">
        <v>50</v>
      </c>
      <c r="Q20" s="22" t="s">
        <v>51</v>
      </c>
      <c r="R20" s="23" t="s">
        <v>62</v>
      </c>
      <c r="S20" s="17" t="s">
        <v>408</v>
      </c>
      <c r="T20" s="53">
        <v>530243</v>
      </c>
      <c r="U20" s="17" t="str">
        <f>VLOOKUP(T20,Etiquetas!$C$2:$D$122,2,FALSE)</f>
        <v>Garantía Extendida de Bienes</v>
      </c>
      <c r="V20" s="86">
        <v>0</v>
      </c>
      <c r="W20" s="51">
        <v>0</v>
      </c>
      <c r="X20" s="108"/>
      <c r="Y20" s="87" t="str">
        <f t="shared" si="2"/>
        <v/>
      </c>
      <c r="Z20" s="114" t="str">
        <f t="shared" si="3"/>
        <v/>
      </c>
      <c r="AA20" s="98"/>
      <c r="AB20" s="83"/>
      <c r="AC20" s="84"/>
    </row>
    <row r="21" spans="1:29" s="85" customFormat="1" ht="128.25" x14ac:dyDescent="0.25">
      <c r="A21" s="14" t="s">
        <v>283</v>
      </c>
      <c r="B21" s="15" t="s">
        <v>22</v>
      </c>
      <c r="C21" s="14" t="s">
        <v>284</v>
      </c>
      <c r="D21" s="16" t="s">
        <v>23</v>
      </c>
      <c r="E21" s="16" t="s">
        <v>44</v>
      </c>
      <c r="F21" s="16" t="s">
        <v>45</v>
      </c>
      <c r="G21" s="16" t="s">
        <v>46</v>
      </c>
      <c r="H21" s="22" t="s">
        <v>59</v>
      </c>
      <c r="I21" s="28" t="s">
        <v>60</v>
      </c>
      <c r="J21" s="28" t="s">
        <v>61</v>
      </c>
      <c r="K21" s="21">
        <v>8.3299999999999999E-2</v>
      </c>
      <c r="L21" s="112"/>
      <c r="M21" s="87" t="str">
        <f t="shared" si="0"/>
        <v/>
      </c>
      <c r="N21" s="53" t="str">
        <f t="shared" si="1"/>
        <v/>
      </c>
      <c r="O21" s="112"/>
      <c r="P21" s="28" t="s">
        <v>50</v>
      </c>
      <c r="Q21" s="22" t="s">
        <v>51</v>
      </c>
      <c r="R21" s="23" t="s">
        <v>62</v>
      </c>
      <c r="S21" s="17" t="s">
        <v>408</v>
      </c>
      <c r="T21" s="53">
        <v>530801</v>
      </c>
      <c r="U21" s="17" t="str">
        <f>VLOOKUP(T21,Etiquetas!$C$2:$D$122,2,FALSE)</f>
        <v>Alimentos y Bebidas</v>
      </c>
      <c r="V21" s="86">
        <v>22592.837967401727</v>
      </c>
      <c r="W21" s="51">
        <v>0</v>
      </c>
      <c r="X21" s="108"/>
      <c r="Y21" s="87" t="str">
        <f t="shared" si="2"/>
        <v/>
      </c>
      <c r="Z21" s="114" t="str">
        <f t="shared" si="3"/>
        <v/>
      </c>
      <c r="AA21" s="98"/>
      <c r="AB21" s="83"/>
      <c r="AC21" s="84"/>
    </row>
    <row r="22" spans="1:29" s="85" customFormat="1" ht="128.25" x14ac:dyDescent="0.25">
      <c r="A22" s="14" t="s">
        <v>283</v>
      </c>
      <c r="B22" s="15" t="s">
        <v>22</v>
      </c>
      <c r="C22" s="14" t="s">
        <v>284</v>
      </c>
      <c r="D22" s="16" t="s">
        <v>23</v>
      </c>
      <c r="E22" s="16" t="s">
        <v>44</v>
      </c>
      <c r="F22" s="16" t="s">
        <v>45</v>
      </c>
      <c r="G22" s="16" t="s">
        <v>46</v>
      </c>
      <c r="H22" s="22" t="s">
        <v>59</v>
      </c>
      <c r="I22" s="28" t="s">
        <v>60</v>
      </c>
      <c r="J22" s="28" t="s">
        <v>61</v>
      </c>
      <c r="K22" s="21">
        <v>8.3299999999999999E-2</v>
      </c>
      <c r="L22" s="112"/>
      <c r="M22" s="87" t="str">
        <f t="shared" si="0"/>
        <v/>
      </c>
      <c r="N22" s="53" t="str">
        <f t="shared" si="1"/>
        <v/>
      </c>
      <c r="O22" s="112"/>
      <c r="P22" s="28" t="s">
        <v>50</v>
      </c>
      <c r="Q22" s="22" t="s">
        <v>51</v>
      </c>
      <c r="R22" s="23" t="s">
        <v>62</v>
      </c>
      <c r="S22" s="17" t="s">
        <v>408</v>
      </c>
      <c r="T22" s="53">
        <v>530249</v>
      </c>
      <c r="U22" s="17" t="str">
        <f>VLOOKUP(T22,Etiquetas!$C$2:$D$122,2,FALSE)</f>
        <v>Eventos Públicos Promocionales</v>
      </c>
      <c r="V22" s="86">
        <v>670488.69999999995</v>
      </c>
      <c r="W22" s="51">
        <v>0</v>
      </c>
      <c r="X22" s="108"/>
      <c r="Y22" s="87" t="str">
        <f t="shared" si="2"/>
        <v/>
      </c>
      <c r="Z22" s="114" t="str">
        <f t="shared" si="3"/>
        <v/>
      </c>
      <c r="AA22" s="98"/>
      <c r="AB22" s="83"/>
      <c r="AC22" s="84"/>
    </row>
    <row r="23" spans="1:29" s="85" customFormat="1" ht="114" x14ac:dyDescent="0.25">
      <c r="A23" s="14" t="s">
        <v>283</v>
      </c>
      <c r="B23" s="15" t="s">
        <v>22</v>
      </c>
      <c r="C23" s="14" t="s">
        <v>284</v>
      </c>
      <c r="D23" s="16" t="s">
        <v>23</v>
      </c>
      <c r="E23" s="16" t="s">
        <v>44</v>
      </c>
      <c r="F23" s="16" t="s">
        <v>45</v>
      </c>
      <c r="G23" s="16" t="s">
        <v>46</v>
      </c>
      <c r="H23" s="22" t="s">
        <v>66</v>
      </c>
      <c r="I23" s="28" t="s">
        <v>67</v>
      </c>
      <c r="J23" s="28" t="s">
        <v>68</v>
      </c>
      <c r="K23" s="21"/>
      <c r="L23" s="112"/>
      <c r="M23" s="87" t="str">
        <f t="shared" si="0"/>
        <v/>
      </c>
      <c r="N23" s="53" t="str">
        <f t="shared" si="1"/>
        <v/>
      </c>
      <c r="O23" s="112"/>
      <c r="P23" s="28" t="s">
        <v>50</v>
      </c>
      <c r="Q23" s="22" t="s">
        <v>69</v>
      </c>
      <c r="R23" s="23" t="s">
        <v>70</v>
      </c>
      <c r="S23" s="17" t="s">
        <v>408</v>
      </c>
      <c r="T23" s="53">
        <v>530301</v>
      </c>
      <c r="U23" s="17" t="str">
        <f>VLOOKUP(T23,Etiquetas!$C$2:$D$122,2,FALSE)</f>
        <v>Pasajes al Interior</v>
      </c>
      <c r="V23" s="86">
        <v>451867</v>
      </c>
      <c r="W23" s="51">
        <v>0</v>
      </c>
      <c r="X23" s="108"/>
      <c r="Y23" s="87" t="str">
        <f t="shared" si="2"/>
        <v/>
      </c>
      <c r="Z23" s="114" t="str">
        <f t="shared" si="3"/>
        <v/>
      </c>
      <c r="AA23" s="98"/>
      <c r="AB23" s="83"/>
      <c r="AC23" s="84"/>
    </row>
    <row r="24" spans="1:29" s="85" customFormat="1" ht="114" x14ac:dyDescent="0.25">
      <c r="A24" s="14" t="s">
        <v>283</v>
      </c>
      <c r="B24" s="15" t="s">
        <v>22</v>
      </c>
      <c r="C24" s="14" t="s">
        <v>284</v>
      </c>
      <c r="D24" s="16" t="s">
        <v>23</v>
      </c>
      <c r="E24" s="16" t="s">
        <v>44</v>
      </c>
      <c r="F24" s="16" t="s">
        <v>45</v>
      </c>
      <c r="G24" s="16" t="s">
        <v>46</v>
      </c>
      <c r="H24" s="22" t="s">
        <v>66</v>
      </c>
      <c r="I24" s="28" t="s">
        <v>67</v>
      </c>
      <c r="J24" s="28" t="s">
        <v>68</v>
      </c>
      <c r="K24" s="22"/>
      <c r="L24" s="112"/>
      <c r="M24" s="87" t="str">
        <f t="shared" si="0"/>
        <v/>
      </c>
      <c r="N24" s="53" t="str">
        <f t="shared" si="1"/>
        <v/>
      </c>
      <c r="O24" s="112"/>
      <c r="P24" s="28" t="s">
        <v>50</v>
      </c>
      <c r="Q24" s="22" t="s">
        <v>69</v>
      </c>
      <c r="R24" s="23" t="s">
        <v>70</v>
      </c>
      <c r="S24" s="17" t="s">
        <v>408</v>
      </c>
      <c r="T24" s="53">
        <v>530302</v>
      </c>
      <c r="U24" s="17" t="str">
        <f>VLOOKUP(T24,Etiquetas!$C$2:$D$122,2,FALSE)</f>
        <v>Pasajes al Exterior</v>
      </c>
      <c r="V24" s="86">
        <v>142710</v>
      </c>
      <c r="W24" s="51">
        <v>0</v>
      </c>
      <c r="X24" s="108"/>
      <c r="Y24" s="87" t="str">
        <f t="shared" si="2"/>
        <v/>
      </c>
      <c r="Z24" s="114" t="str">
        <f t="shared" si="3"/>
        <v/>
      </c>
      <c r="AA24" s="98"/>
      <c r="AB24" s="83"/>
      <c r="AC24" s="84"/>
    </row>
    <row r="25" spans="1:29" s="85" customFormat="1" ht="114" x14ac:dyDescent="0.25">
      <c r="A25" s="14" t="s">
        <v>283</v>
      </c>
      <c r="B25" s="15" t="s">
        <v>22</v>
      </c>
      <c r="C25" s="14" t="s">
        <v>284</v>
      </c>
      <c r="D25" s="16" t="s">
        <v>23</v>
      </c>
      <c r="E25" s="16" t="s">
        <v>44</v>
      </c>
      <c r="F25" s="16" t="s">
        <v>45</v>
      </c>
      <c r="G25" s="16" t="s">
        <v>46</v>
      </c>
      <c r="H25" s="22" t="s">
        <v>66</v>
      </c>
      <c r="I25" s="28" t="s">
        <v>67</v>
      </c>
      <c r="J25" s="28" t="s">
        <v>68</v>
      </c>
      <c r="K25" s="22"/>
      <c r="L25" s="112"/>
      <c r="M25" s="87" t="str">
        <f t="shared" si="0"/>
        <v/>
      </c>
      <c r="N25" s="53" t="str">
        <f t="shared" si="1"/>
        <v/>
      </c>
      <c r="O25" s="112"/>
      <c r="P25" s="28" t="s">
        <v>50</v>
      </c>
      <c r="Q25" s="22" t="s">
        <v>69</v>
      </c>
      <c r="R25" s="23" t="s">
        <v>70</v>
      </c>
      <c r="S25" s="17" t="s">
        <v>408</v>
      </c>
      <c r="T25" s="53">
        <v>530303</v>
      </c>
      <c r="U25" s="17" t="str">
        <f>VLOOKUP(T25,Etiquetas!$C$2:$D$122,2,FALSE)</f>
        <v>Viáticos y Subsistencias en el Interior</v>
      </c>
      <c r="V25" s="86">
        <v>59540.21</v>
      </c>
      <c r="W25" s="51">
        <v>0</v>
      </c>
      <c r="X25" s="108"/>
      <c r="Y25" s="87" t="str">
        <f t="shared" si="2"/>
        <v/>
      </c>
      <c r="Z25" s="114" t="str">
        <f t="shared" si="3"/>
        <v/>
      </c>
      <c r="AA25" s="98"/>
      <c r="AB25" s="83"/>
      <c r="AC25" s="84"/>
    </row>
    <row r="26" spans="1:29" s="85" customFormat="1" ht="114" x14ac:dyDescent="0.25">
      <c r="A26" s="14" t="s">
        <v>283</v>
      </c>
      <c r="B26" s="15" t="s">
        <v>22</v>
      </c>
      <c r="C26" s="14" t="s">
        <v>284</v>
      </c>
      <c r="D26" s="16" t="s">
        <v>23</v>
      </c>
      <c r="E26" s="16" t="s">
        <v>44</v>
      </c>
      <c r="F26" s="16" t="s">
        <v>45</v>
      </c>
      <c r="G26" s="16" t="s">
        <v>46</v>
      </c>
      <c r="H26" s="22" t="s">
        <v>66</v>
      </c>
      <c r="I26" s="28" t="s">
        <v>67</v>
      </c>
      <c r="J26" s="28" t="s">
        <v>68</v>
      </c>
      <c r="K26" s="22"/>
      <c r="L26" s="112"/>
      <c r="M26" s="87" t="str">
        <f t="shared" si="0"/>
        <v/>
      </c>
      <c r="N26" s="53" t="str">
        <f t="shared" si="1"/>
        <v/>
      </c>
      <c r="O26" s="112"/>
      <c r="P26" s="28" t="s">
        <v>50</v>
      </c>
      <c r="Q26" s="22" t="s">
        <v>69</v>
      </c>
      <c r="R26" s="23" t="s">
        <v>70</v>
      </c>
      <c r="S26" s="17" t="s">
        <v>409</v>
      </c>
      <c r="T26" s="53">
        <v>570103</v>
      </c>
      <c r="U26" s="17" t="str">
        <f>VLOOKUP(T26,Etiquetas!$C$2:$D$122,2,FALSE)</f>
        <v>Tasas Portuarias y Aeroportuarias</v>
      </c>
      <c r="V26" s="86">
        <v>32777</v>
      </c>
      <c r="W26" s="51">
        <v>0</v>
      </c>
      <c r="X26" s="108"/>
      <c r="Y26" s="87" t="str">
        <f t="shared" si="2"/>
        <v/>
      </c>
      <c r="Z26" s="114" t="str">
        <f t="shared" si="3"/>
        <v/>
      </c>
      <c r="AA26" s="98"/>
      <c r="AB26" s="83"/>
      <c r="AC26" s="84"/>
    </row>
    <row r="27" spans="1:29" s="85" customFormat="1" ht="114" x14ac:dyDescent="0.25">
      <c r="A27" s="14" t="s">
        <v>283</v>
      </c>
      <c r="B27" s="15" t="s">
        <v>22</v>
      </c>
      <c r="C27" s="14" t="s">
        <v>284</v>
      </c>
      <c r="D27" s="16" t="s">
        <v>23</v>
      </c>
      <c r="E27" s="16" t="s">
        <v>44</v>
      </c>
      <c r="F27" s="16" t="s">
        <v>45</v>
      </c>
      <c r="G27" s="16" t="s">
        <v>46</v>
      </c>
      <c r="H27" s="22" t="s">
        <v>66</v>
      </c>
      <c r="I27" s="28" t="s">
        <v>67</v>
      </c>
      <c r="J27" s="28" t="s">
        <v>68</v>
      </c>
      <c r="K27" s="22"/>
      <c r="L27" s="112"/>
      <c r="M27" s="87" t="str">
        <f t="shared" si="0"/>
        <v/>
      </c>
      <c r="N27" s="53" t="str">
        <f t="shared" si="1"/>
        <v/>
      </c>
      <c r="O27" s="112"/>
      <c r="P27" s="28" t="s">
        <v>50</v>
      </c>
      <c r="Q27" s="22" t="s">
        <v>69</v>
      </c>
      <c r="R27" s="23" t="s">
        <v>70</v>
      </c>
      <c r="S27" s="17" t="s">
        <v>408</v>
      </c>
      <c r="T27" s="53">
        <v>530307</v>
      </c>
      <c r="U27" s="17" t="str">
        <f>VLOOKUP(T27,Etiquetas!$C$2:$D$122,2,FALSE)</f>
        <v>Atención Delegados Extranjeros y Nacionales</v>
      </c>
      <c r="V27" s="86">
        <v>0</v>
      </c>
      <c r="W27" s="51">
        <v>0</v>
      </c>
      <c r="X27" s="108"/>
      <c r="Y27" s="87" t="str">
        <f t="shared" si="2"/>
        <v/>
      </c>
      <c r="Z27" s="114" t="str">
        <f t="shared" si="3"/>
        <v/>
      </c>
      <c r="AA27" s="98"/>
      <c r="AB27" s="83"/>
      <c r="AC27" s="84"/>
    </row>
    <row r="28" spans="1:29" s="85" customFormat="1" ht="99.75" x14ac:dyDescent="0.25">
      <c r="A28" s="14" t="s">
        <v>283</v>
      </c>
      <c r="B28" s="15" t="s">
        <v>22</v>
      </c>
      <c r="C28" s="14" t="s">
        <v>284</v>
      </c>
      <c r="D28" s="16" t="s">
        <v>23</v>
      </c>
      <c r="E28" s="16" t="s">
        <v>44</v>
      </c>
      <c r="F28" s="16" t="s">
        <v>45</v>
      </c>
      <c r="G28" s="16" t="s">
        <v>46</v>
      </c>
      <c r="H28" s="22" t="s">
        <v>412</v>
      </c>
      <c r="I28" s="28" t="s">
        <v>414</v>
      </c>
      <c r="J28" s="28" t="s">
        <v>413</v>
      </c>
      <c r="K28" s="27">
        <v>8.3299999999999999E-2</v>
      </c>
      <c r="L28" s="112"/>
      <c r="M28" s="87" t="str">
        <f t="shared" si="0"/>
        <v/>
      </c>
      <c r="N28" s="53" t="str">
        <f t="shared" si="1"/>
        <v/>
      </c>
      <c r="O28" s="112"/>
      <c r="P28" s="25" t="s">
        <v>50</v>
      </c>
      <c r="Q28" s="23" t="s">
        <v>51</v>
      </c>
      <c r="R28" s="23" t="s">
        <v>74</v>
      </c>
      <c r="S28" s="17" t="s">
        <v>408</v>
      </c>
      <c r="T28" s="53">
        <v>530420</v>
      </c>
      <c r="U28" s="17" t="str">
        <f>VLOOKUP(T28,Etiquetas!$C$2:$D$122,2,FALSE)</f>
        <v xml:space="preserve">Edificios E Púb. (Mantenimiento) </v>
      </c>
      <c r="V28" s="86">
        <v>907331</v>
      </c>
      <c r="W28" s="51">
        <v>75610.916666666686</v>
      </c>
      <c r="X28" s="108"/>
      <c r="Y28" s="87" t="str">
        <f t="shared" si="2"/>
        <v/>
      </c>
      <c r="Z28" s="114" t="str">
        <f t="shared" si="3"/>
        <v/>
      </c>
      <c r="AA28" s="98"/>
      <c r="AB28" s="83"/>
      <c r="AC28" s="84"/>
    </row>
    <row r="29" spans="1:29" s="85" customFormat="1" ht="99.75" x14ac:dyDescent="0.25">
      <c r="A29" s="14" t="s">
        <v>283</v>
      </c>
      <c r="B29" s="15" t="s">
        <v>22</v>
      </c>
      <c r="C29" s="14" t="s">
        <v>284</v>
      </c>
      <c r="D29" s="16" t="s">
        <v>23</v>
      </c>
      <c r="E29" s="16" t="s">
        <v>44</v>
      </c>
      <c r="F29" s="16" t="s">
        <v>45</v>
      </c>
      <c r="G29" s="16" t="s">
        <v>46</v>
      </c>
      <c r="H29" s="22" t="s">
        <v>412</v>
      </c>
      <c r="I29" s="28" t="s">
        <v>414</v>
      </c>
      <c r="J29" s="28" t="s">
        <v>413</v>
      </c>
      <c r="K29" s="27"/>
      <c r="L29" s="112"/>
      <c r="M29" s="87" t="str">
        <f t="shared" si="0"/>
        <v/>
      </c>
      <c r="N29" s="53" t="str">
        <f t="shared" si="1"/>
        <v/>
      </c>
      <c r="O29" s="112"/>
      <c r="P29" s="25"/>
      <c r="Q29" s="23"/>
      <c r="R29" s="23"/>
      <c r="S29" s="17" t="s">
        <v>408</v>
      </c>
      <c r="T29" s="53">
        <v>530418</v>
      </c>
      <c r="U29" s="17" t="str">
        <f>VLOOKUP(T29,Etiquetas!$C$2:$D$122,2,FALSE)</f>
        <v>Mantenimiento Áreas Verdes, Vías Internas</v>
      </c>
      <c r="V29" s="86">
        <v>150</v>
      </c>
      <c r="W29" s="51">
        <v>0</v>
      </c>
      <c r="X29" s="108"/>
      <c r="Y29" s="87" t="str">
        <f t="shared" si="2"/>
        <v/>
      </c>
      <c r="Z29" s="114" t="str">
        <f t="shared" si="3"/>
        <v/>
      </c>
      <c r="AA29" s="98"/>
      <c r="AB29" s="83"/>
      <c r="AC29" s="84"/>
    </row>
    <row r="30" spans="1:29" s="85" customFormat="1" ht="99.75" x14ac:dyDescent="0.25">
      <c r="A30" s="14" t="s">
        <v>283</v>
      </c>
      <c r="B30" s="15" t="s">
        <v>22</v>
      </c>
      <c r="C30" s="14" t="s">
        <v>284</v>
      </c>
      <c r="D30" s="16" t="s">
        <v>23</v>
      </c>
      <c r="E30" s="16" t="s">
        <v>44</v>
      </c>
      <c r="F30" s="16" t="s">
        <v>45</v>
      </c>
      <c r="G30" s="16" t="s">
        <v>46</v>
      </c>
      <c r="H30" s="22" t="s">
        <v>412</v>
      </c>
      <c r="I30" s="28" t="s">
        <v>414</v>
      </c>
      <c r="J30" s="28" t="s">
        <v>413</v>
      </c>
      <c r="K30" s="27">
        <v>8.3299999999999999E-2</v>
      </c>
      <c r="L30" s="112"/>
      <c r="M30" s="87" t="str">
        <f t="shared" si="0"/>
        <v/>
      </c>
      <c r="N30" s="53" t="str">
        <f t="shared" si="1"/>
        <v/>
      </c>
      <c r="O30" s="112"/>
      <c r="P30" s="25" t="s">
        <v>50</v>
      </c>
      <c r="Q30" s="23" t="s">
        <v>51</v>
      </c>
      <c r="R30" s="23" t="s">
        <v>74</v>
      </c>
      <c r="S30" s="17" t="s">
        <v>408</v>
      </c>
      <c r="T30" s="53">
        <v>530421</v>
      </c>
      <c r="U30" s="17" t="str">
        <f>VLOOKUP(T30,Etiquetas!$C$2:$D$122,2,FALSE)</f>
        <v xml:space="preserve">Edificios E Priv. (Mantenimiento) </v>
      </c>
      <c r="V30" s="86">
        <v>94245</v>
      </c>
      <c r="W30" s="51">
        <v>37417.759999999995</v>
      </c>
      <c r="X30" s="108"/>
      <c r="Y30" s="87" t="str">
        <f t="shared" si="2"/>
        <v/>
      </c>
      <c r="Z30" s="114" t="str">
        <f t="shared" si="3"/>
        <v/>
      </c>
      <c r="AA30" s="98"/>
      <c r="AB30" s="83"/>
      <c r="AC30" s="84"/>
    </row>
    <row r="31" spans="1:29" s="85" customFormat="1" ht="99.75" x14ac:dyDescent="0.25">
      <c r="A31" s="14" t="s">
        <v>283</v>
      </c>
      <c r="B31" s="15" t="s">
        <v>22</v>
      </c>
      <c r="C31" s="14" t="s">
        <v>284</v>
      </c>
      <c r="D31" s="16" t="s">
        <v>23</v>
      </c>
      <c r="E31" s="16" t="s">
        <v>44</v>
      </c>
      <c r="F31" s="16" t="s">
        <v>45</v>
      </c>
      <c r="G31" s="16" t="s">
        <v>46</v>
      </c>
      <c r="H31" s="22" t="s">
        <v>412</v>
      </c>
      <c r="I31" s="28" t="s">
        <v>414</v>
      </c>
      <c r="J31" s="28" t="s">
        <v>413</v>
      </c>
      <c r="K31" s="27">
        <v>8.3299999999999999E-2</v>
      </c>
      <c r="L31" s="112"/>
      <c r="M31" s="87" t="str">
        <f t="shared" si="0"/>
        <v/>
      </c>
      <c r="N31" s="53" t="str">
        <f t="shared" si="1"/>
        <v/>
      </c>
      <c r="O31" s="112"/>
      <c r="P31" s="25" t="s">
        <v>50</v>
      </c>
      <c r="Q31" s="23" t="s">
        <v>51</v>
      </c>
      <c r="R31" s="23" t="s">
        <v>74</v>
      </c>
      <c r="S31" s="17" t="s">
        <v>408</v>
      </c>
      <c r="T31" s="53">
        <v>530403</v>
      </c>
      <c r="U31" s="17" t="str">
        <f>VLOOKUP(T31,Etiquetas!$C$2:$D$122,2,FALSE)</f>
        <v>Mobiliarios (Mantenimiento)</v>
      </c>
      <c r="V31" s="86">
        <v>819.6</v>
      </c>
      <c r="W31" s="51">
        <v>0</v>
      </c>
      <c r="X31" s="108"/>
      <c r="Y31" s="87" t="str">
        <f t="shared" si="2"/>
        <v/>
      </c>
      <c r="Z31" s="114" t="str">
        <f t="shared" si="3"/>
        <v/>
      </c>
      <c r="AA31" s="98"/>
      <c r="AB31" s="83"/>
      <c r="AC31" s="84"/>
    </row>
    <row r="32" spans="1:29" s="85" customFormat="1" ht="99.75" x14ac:dyDescent="0.25">
      <c r="A32" s="14" t="s">
        <v>283</v>
      </c>
      <c r="B32" s="15" t="s">
        <v>22</v>
      </c>
      <c r="C32" s="14" t="s">
        <v>284</v>
      </c>
      <c r="D32" s="16" t="s">
        <v>23</v>
      </c>
      <c r="E32" s="16" t="s">
        <v>44</v>
      </c>
      <c r="F32" s="16" t="s">
        <v>45</v>
      </c>
      <c r="G32" s="16" t="s">
        <v>46</v>
      </c>
      <c r="H32" s="22" t="s">
        <v>412</v>
      </c>
      <c r="I32" s="28" t="s">
        <v>414</v>
      </c>
      <c r="J32" s="28" t="s">
        <v>413</v>
      </c>
      <c r="K32" s="27">
        <v>8.3299999999999999E-2</v>
      </c>
      <c r="L32" s="112"/>
      <c r="M32" s="87" t="str">
        <f t="shared" si="0"/>
        <v/>
      </c>
      <c r="N32" s="53" t="str">
        <f t="shared" si="1"/>
        <v/>
      </c>
      <c r="O32" s="112"/>
      <c r="P32" s="25" t="s">
        <v>50</v>
      </c>
      <c r="Q32" s="23" t="s">
        <v>51</v>
      </c>
      <c r="R32" s="23" t="s">
        <v>74</v>
      </c>
      <c r="S32" s="17" t="s">
        <v>408</v>
      </c>
      <c r="T32" s="53">
        <v>530404</v>
      </c>
      <c r="U32" s="17" t="str">
        <f>VLOOKUP(T32,Etiquetas!$C$2:$D$122,2,FALSE)</f>
        <v>Maquinarias (Mantenimiento)</v>
      </c>
      <c r="V32" s="86">
        <v>15000</v>
      </c>
      <c r="W32" s="51">
        <v>0</v>
      </c>
      <c r="X32" s="108"/>
      <c r="Y32" s="87" t="str">
        <f t="shared" si="2"/>
        <v/>
      </c>
      <c r="Z32" s="114" t="str">
        <f t="shared" si="3"/>
        <v/>
      </c>
      <c r="AA32" s="98"/>
      <c r="AB32" s="83"/>
      <c r="AC32" s="84"/>
    </row>
    <row r="33" spans="1:29" s="85" customFormat="1" ht="99.75" x14ac:dyDescent="0.25">
      <c r="A33" s="14" t="s">
        <v>283</v>
      </c>
      <c r="B33" s="15" t="s">
        <v>22</v>
      </c>
      <c r="C33" s="14" t="s">
        <v>284</v>
      </c>
      <c r="D33" s="16" t="s">
        <v>23</v>
      </c>
      <c r="E33" s="16" t="s">
        <v>44</v>
      </c>
      <c r="F33" s="16" t="s">
        <v>45</v>
      </c>
      <c r="G33" s="16" t="s">
        <v>46</v>
      </c>
      <c r="H33" s="22" t="s">
        <v>412</v>
      </c>
      <c r="I33" s="28" t="s">
        <v>414</v>
      </c>
      <c r="J33" s="28" t="s">
        <v>413</v>
      </c>
      <c r="K33" s="27">
        <v>8.3299999999999999E-2</v>
      </c>
      <c r="L33" s="112"/>
      <c r="M33" s="87" t="str">
        <f t="shared" si="0"/>
        <v/>
      </c>
      <c r="N33" s="53" t="str">
        <f t="shared" si="1"/>
        <v/>
      </c>
      <c r="O33" s="112"/>
      <c r="P33" s="25" t="s">
        <v>50</v>
      </c>
      <c r="Q33" s="23" t="s">
        <v>51</v>
      </c>
      <c r="R33" s="23" t="s">
        <v>74</v>
      </c>
      <c r="S33" s="17" t="s">
        <v>408</v>
      </c>
      <c r="T33" s="53">
        <v>530704</v>
      </c>
      <c r="U33" s="17" t="str">
        <f>VLOOKUP(T33,Etiquetas!$C$2:$D$122,2,FALSE)</f>
        <v>Mantenimiento de Equipos y Sistemas Informáticos</v>
      </c>
      <c r="V33" s="86">
        <v>30575.46317291402</v>
      </c>
      <c r="W33" s="51">
        <v>2547.955264409502</v>
      </c>
      <c r="X33" s="108"/>
      <c r="Y33" s="87" t="str">
        <f t="shared" si="2"/>
        <v/>
      </c>
      <c r="Z33" s="114" t="str">
        <f t="shared" si="3"/>
        <v/>
      </c>
      <c r="AA33" s="98"/>
      <c r="AB33" s="83"/>
      <c r="AC33" s="84"/>
    </row>
    <row r="34" spans="1:29" s="85" customFormat="1" ht="99.75" x14ac:dyDescent="0.25">
      <c r="A34" s="14" t="s">
        <v>283</v>
      </c>
      <c r="B34" s="15" t="s">
        <v>22</v>
      </c>
      <c r="C34" s="14" t="s">
        <v>284</v>
      </c>
      <c r="D34" s="16" t="s">
        <v>23</v>
      </c>
      <c r="E34" s="16" t="s">
        <v>44</v>
      </c>
      <c r="F34" s="16" t="s">
        <v>45</v>
      </c>
      <c r="G34" s="16" t="s">
        <v>46</v>
      </c>
      <c r="H34" s="22" t="s">
        <v>412</v>
      </c>
      <c r="I34" s="28" t="s">
        <v>414</v>
      </c>
      <c r="J34" s="28" t="s">
        <v>413</v>
      </c>
      <c r="K34" s="27">
        <v>8.3299999999999999E-2</v>
      </c>
      <c r="L34" s="112"/>
      <c r="M34" s="87" t="str">
        <f t="shared" si="0"/>
        <v/>
      </c>
      <c r="N34" s="53" t="str">
        <f t="shared" si="1"/>
        <v/>
      </c>
      <c r="O34" s="112"/>
      <c r="P34" s="25" t="s">
        <v>50</v>
      </c>
      <c r="Q34" s="23" t="s">
        <v>51</v>
      </c>
      <c r="R34" s="23" t="s">
        <v>74</v>
      </c>
      <c r="S34" s="17" t="s">
        <v>408</v>
      </c>
      <c r="T34" s="53">
        <v>530422</v>
      </c>
      <c r="U34" s="17" t="str">
        <f>VLOOKUP(T34,Etiquetas!$C$2:$D$122,2,FALSE)</f>
        <v>Vehículos Terrestres (Mantenimiento)</v>
      </c>
      <c r="V34" s="86">
        <v>138907.38</v>
      </c>
      <c r="W34" s="51">
        <v>73406.277422511295</v>
      </c>
      <c r="X34" s="108"/>
      <c r="Y34" s="87" t="str">
        <f t="shared" si="2"/>
        <v/>
      </c>
      <c r="Z34" s="114" t="str">
        <f t="shared" si="3"/>
        <v/>
      </c>
      <c r="AA34" s="98"/>
      <c r="AB34" s="83"/>
      <c r="AC34" s="84"/>
    </row>
    <row r="35" spans="1:29" s="85" customFormat="1" ht="114" x14ac:dyDescent="0.25">
      <c r="A35" s="14" t="s">
        <v>283</v>
      </c>
      <c r="B35" s="15" t="s">
        <v>22</v>
      </c>
      <c r="C35" s="14" t="s">
        <v>284</v>
      </c>
      <c r="D35" s="16" t="s">
        <v>23</v>
      </c>
      <c r="E35" s="16" t="s">
        <v>44</v>
      </c>
      <c r="F35" s="16" t="s">
        <v>45</v>
      </c>
      <c r="G35" s="16" t="s">
        <v>46</v>
      </c>
      <c r="H35" s="28" t="s">
        <v>81</v>
      </c>
      <c r="I35" s="28" t="s">
        <v>82</v>
      </c>
      <c r="J35" s="28" t="s">
        <v>83</v>
      </c>
      <c r="K35" s="29">
        <v>8.3299999999999999E-2</v>
      </c>
      <c r="L35" s="112"/>
      <c r="M35" s="87" t="str">
        <f t="shared" si="0"/>
        <v/>
      </c>
      <c r="N35" s="53" t="str">
        <f t="shared" si="1"/>
        <v/>
      </c>
      <c r="O35" s="112"/>
      <c r="P35" s="28" t="s">
        <v>50</v>
      </c>
      <c r="Q35" s="30" t="s">
        <v>51</v>
      </c>
      <c r="R35" s="31" t="s">
        <v>84</v>
      </c>
      <c r="S35" s="17" t="s">
        <v>408</v>
      </c>
      <c r="T35" s="53">
        <v>530502</v>
      </c>
      <c r="U35" s="17" t="str">
        <f>VLOOKUP(T35,Etiquetas!$C$2:$D$122,2,FALSE)</f>
        <v>Edificios (Arrendamientos)</v>
      </c>
      <c r="V35" s="86">
        <v>738716</v>
      </c>
      <c r="W35" s="51">
        <v>61559.666666666672</v>
      </c>
      <c r="X35" s="108"/>
      <c r="Y35" s="87" t="str">
        <f t="shared" si="2"/>
        <v/>
      </c>
      <c r="Z35" s="114" t="str">
        <f t="shared" si="3"/>
        <v/>
      </c>
      <c r="AA35" s="98"/>
      <c r="AB35" s="83"/>
      <c r="AC35" s="84"/>
    </row>
    <row r="36" spans="1:29" s="85" customFormat="1" ht="99.75" x14ac:dyDescent="0.25">
      <c r="A36" s="14" t="s">
        <v>283</v>
      </c>
      <c r="B36" s="15" t="s">
        <v>22</v>
      </c>
      <c r="C36" s="14" t="s">
        <v>284</v>
      </c>
      <c r="D36" s="16" t="s">
        <v>23</v>
      </c>
      <c r="E36" s="16" t="s">
        <v>44</v>
      </c>
      <c r="F36" s="16" t="s">
        <v>45</v>
      </c>
      <c r="G36" s="16" t="s">
        <v>46</v>
      </c>
      <c r="H36" s="28" t="s">
        <v>86</v>
      </c>
      <c r="I36" s="28" t="s">
        <v>87</v>
      </c>
      <c r="J36" s="28" t="s">
        <v>88</v>
      </c>
      <c r="K36" s="29">
        <v>8.3299999999999999E-2</v>
      </c>
      <c r="L36" s="112"/>
      <c r="M36" s="87" t="str">
        <f t="shared" si="0"/>
        <v/>
      </c>
      <c r="N36" s="53" t="str">
        <f t="shared" si="1"/>
        <v/>
      </c>
      <c r="O36" s="112"/>
      <c r="P36" s="28" t="s">
        <v>50</v>
      </c>
      <c r="Q36" s="30" t="s">
        <v>51</v>
      </c>
      <c r="R36" s="31" t="s">
        <v>89</v>
      </c>
      <c r="S36" s="17" t="s">
        <v>408</v>
      </c>
      <c r="T36" s="53">
        <v>530605</v>
      </c>
      <c r="U36" s="17" t="str">
        <f>VLOOKUP(T36,Etiquetas!$C$2:$D$122,2,FALSE)</f>
        <v>Estudio y Diseño de Proyectos</v>
      </c>
      <c r="V36" s="86">
        <v>0</v>
      </c>
      <c r="W36" s="51">
        <v>0</v>
      </c>
      <c r="X36" s="108"/>
      <c r="Y36" s="87" t="str">
        <f t="shared" si="2"/>
        <v/>
      </c>
      <c r="Z36" s="114" t="str">
        <f t="shared" si="3"/>
        <v/>
      </c>
      <c r="AA36" s="98"/>
      <c r="AB36" s="83"/>
      <c r="AC36" s="84"/>
    </row>
    <row r="37" spans="1:29" s="85" customFormat="1" ht="99.75" x14ac:dyDescent="0.25">
      <c r="A37" s="14" t="s">
        <v>283</v>
      </c>
      <c r="B37" s="15" t="s">
        <v>22</v>
      </c>
      <c r="C37" s="14" t="s">
        <v>284</v>
      </c>
      <c r="D37" s="16" t="s">
        <v>23</v>
      </c>
      <c r="E37" s="16" t="s">
        <v>44</v>
      </c>
      <c r="F37" s="16" t="s">
        <v>45</v>
      </c>
      <c r="G37" s="16" t="s">
        <v>46</v>
      </c>
      <c r="H37" s="22" t="s">
        <v>91</v>
      </c>
      <c r="I37" s="28" t="s">
        <v>92</v>
      </c>
      <c r="J37" s="28" t="s">
        <v>93</v>
      </c>
      <c r="K37" s="21">
        <v>8.3299999999999999E-2</v>
      </c>
      <c r="L37" s="112"/>
      <c r="M37" s="87" t="str">
        <f t="shared" si="0"/>
        <v/>
      </c>
      <c r="N37" s="53" t="str">
        <f t="shared" si="1"/>
        <v/>
      </c>
      <c r="O37" s="112"/>
      <c r="P37" s="28" t="s">
        <v>50</v>
      </c>
      <c r="Q37" s="22" t="s">
        <v>51</v>
      </c>
      <c r="R37" s="23" t="s">
        <v>94</v>
      </c>
      <c r="S37" s="17" t="s">
        <v>408</v>
      </c>
      <c r="T37" s="53">
        <v>531404</v>
      </c>
      <c r="U37" s="17" t="str">
        <f>VLOOKUP(T37,Etiquetas!$C$2:$D$122,2,FALSE)</f>
        <v>Maquinarias (Bienes Muebles no Depreciables)</v>
      </c>
      <c r="V37" s="86">
        <v>0</v>
      </c>
      <c r="W37" s="51">
        <v>0</v>
      </c>
      <c r="X37" s="108"/>
      <c r="Y37" s="87" t="str">
        <f t="shared" si="2"/>
        <v/>
      </c>
      <c r="Z37" s="114" t="str">
        <f t="shared" si="3"/>
        <v/>
      </c>
      <c r="AA37" s="98"/>
      <c r="AB37" s="83"/>
      <c r="AC37" s="84"/>
    </row>
    <row r="38" spans="1:29" s="85" customFormat="1" ht="99.75" x14ac:dyDescent="0.25">
      <c r="A38" s="14" t="s">
        <v>283</v>
      </c>
      <c r="B38" s="15" t="s">
        <v>22</v>
      </c>
      <c r="C38" s="14" t="s">
        <v>284</v>
      </c>
      <c r="D38" s="16" t="s">
        <v>23</v>
      </c>
      <c r="E38" s="16" t="s">
        <v>44</v>
      </c>
      <c r="F38" s="16" t="s">
        <v>45</v>
      </c>
      <c r="G38" s="16" t="s">
        <v>46</v>
      </c>
      <c r="H38" s="22" t="s">
        <v>91</v>
      </c>
      <c r="I38" s="28" t="s">
        <v>92</v>
      </c>
      <c r="J38" s="28" t="s">
        <v>93</v>
      </c>
      <c r="K38" s="21">
        <v>8.3299999999999999E-2</v>
      </c>
      <c r="L38" s="112"/>
      <c r="M38" s="87" t="str">
        <f t="shared" si="0"/>
        <v/>
      </c>
      <c r="N38" s="53" t="str">
        <f t="shared" si="1"/>
        <v/>
      </c>
      <c r="O38" s="112"/>
      <c r="P38" s="28" t="s">
        <v>50</v>
      </c>
      <c r="Q38" s="22" t="s">
        <v>51</v>
      </c>
      <c r="R38" s="23" t="s">
        <v>94</v>
      </c>
      <c r="S38" s="17" t="s">
        <v>408</v>
      </c>
      <c r="T38" s="53">
        <v>531406</v>
      </c>
      <c r="U38" s="17" t="str">
        <f>VLOOKUP(T38,Etiquetas!$C$2:$D$122,2,FALSE)</f>
        <v>Herramientas (Bienes Muebles no Depreciables)</v>
      </c>
      <c r="V38" s="86">
        <v>0</v>
      </c>
      <c r="W38" s="51">
        <v>0</v>
      </c>
      <c r="X38" s="108"/>
      <c r="Y38" s="87" t="str">
        <f t="shared" si="2"/>
        <v/>
      </c>
      <c r="Z38" s="114" t="str">
        <f t="shared" si="3"/>
        <v/>
      </c>
      <c r="AA38" s="98"/>
      <c r="AB38" s="83"/>
      <c r="AC38" s="84"/>
    </row>
    <row r="39" spans="1:29" s="85" customFormat="1" ht="99.75" x14ac:dyDescent="0.25">
      <c r="A39" s="14" t="s">
        <v>283</v>
      </c>
      <c r="B39" s="15" t="s">
        <v>22</v>
      </c>
      <c r="C39" s="14" t="s">
        <v>284</v>
      </c>
      <c r="D39" s="16" t="s">
        <v>23</v>
      </c>
      <c r="E39" s="16" t="s">
        <v>44</v>
      </c>
      <c r="F39" s="16" t="s">
        <v>45</v>
      </c>
      <c r="G39" s="16" t="s">
        <v>46</v>
      </c>
      <c r="H39" s="22" t="s">
        <v>91</v>
      </c>
      <c r="I39" s="28" t="s">
        <v>92</v>
      </c>
      <c r="J39" s="28" t="s">
        <v>93</v>
      </c>
      <c r="K39" s="21">
        <v>8.3299999999999999E-2</v>
      </c>
      <c r="L39" s="112"/>
      <c r="M39" s="87" t="str">
        <f t="shared" si="0"/>
        <v/>
      </c>
      <c r="N39" s="53" t="str">
        <f t="shared" si="1"/>
        <v/>
      </c>
      <c r="O39" s="112"/>
      <c r="P39" s="28" t="s">
        <v>50</v>
      </c>
      <c r="Q39" s="22" t="s">
        <v>51</v>
      </c>
      <c r="R39" s="23" t="s">
        <v>94</v>
      </c>
      <c r="S39" s="17" t="s">
        <v>408</v>
      </c>
      <c r="T39" s="53">
        <v>530841</v>
      </c>
      <c r="U39" s="17" t="str">
        <f>VLOOKUP(T39,Etiquetas!$C$2:$D$122,2,FALSE)</f>
        <v>Repuestos y Accesorios para Vehículos Terrestres</v>
      </c>
      <c r="V39" s="86">
        <v>190698.66999999998</v>
      </c>
      <c r="W39" s="51">
        <v>17336.242727272722</v>
      </c>
      <c r="X39" s="108"/>
      <c r="Y39" s="87" t="str">
        <f t="shared" si="2"/>
        <v/>
      </c>
      <c r="Z39" s="114" t="str">
        <f t="shared" si="3"/>
        <v/>
      </c>
      <c r="AA39" s="98"/>
      <c r="AB39" s="83"/>
      <c r="AC39" s="84"/>
    </row>
    <row r="40" spans="1:29" s="85" customFormat="1" ht="99.75" x14ac:dyDescent="0.25">
      <c r="A40" s="14" t="s">
        <v>283</v>
      </c>
      <c r="B40" s="15" t="s">
        <v>22</v>
      </c>
      <c r="C40" s="14" t="s">
        <v>284</v>
      </c>
      <c r="D40" s="16" t="s">
        <v>23</v>
      </c>
      <c r="E40" s="16" t="s">
        <v>44</v>
      </c>
      <c r="F40" s="16" t="s">
        <v>45</v>
      </c>
      <c r="G40" s="16" t="s">
        <v>46</v>
      </c>
      <c r="H40" s="22" t="s">
        <v>91</v>
      </c>
      <c r="I40" s="28" t="s">
        <v>92</v>
      </c>
      <c r="J40" s="28" t="s">
        <v>93</v>
      </c>
      <c r="K40" s="21">
        <v>8.3299999999999999E-2</v>
      </c>
      <c r="L40" s="112"/>
      <c r="M40" s="87" t="str">
        <f t="shared" si="0"/>
        <v/>
      </c>
      <c r="N40" s="53" t="str">
        <f t="shared" si="1"/>
        <v/>
      </c>
      <c r="O40" s="112"/>
      <c r="P40" s="28" t="s">
        <v>50</v>
      </c>
      <c r="Q40" s="22" t="s">
        <v>51</v>
      </c>
      <c r="R40" s="23" t="s">
        <v>94</v>
      </c>
      <c r="S40" s="17" t="s">
        <v>408</v>
      </c>
      <c r="T40" s="53">
        <v>530844</v>
      </c>
      <c r="U40" s="17" t="str">
        <f>VLOOKUP(T40,Etiquetas!$C$2:$D$122,2,FALSE)</f>
        <v xml:space="preserve">Repuestos para Maquinarias - Plantas Eléctricas </v>
      </c>
      <c r="V40" s="86">
        <v>20000</v>
      </c>
      <c r="W40" s="51">
        <v>0</v>
      </c>
      <c r="X40" s="108"/>
      <c r="Y40" s="87" t="str">
        <f t="shared" si="2"/>
        <v/>
      </c>
      <c r="Z40" s="114" t="str">
        <f t="shared" si="3"/>
        <v/>
      </c>
      <c r="AA40" s="98"/>
      <c r="AB40" s="83"/>
      <c r="AC40" s="84"/>
    </row>
    <row r="41" spans="1:29" s="85" customFormat="1" ht="99.75" x14ac:dyDescent="0.25">
      <c r="A41" s="14" t="s">
        <v>283</v>
      </c>
      <c r="B41" s="15" t="s">
        <v>22</v>
      </c>
      <c r="C41" s="14" t="s">
        <v>284</v>
      </c>
      <c r="D41" s="16" t="s">
        <v>23</v>
      </c>
      <c r="E41" s="16" t="s">
        <v>44</v>
      </c>
      <c r="F41" s="16" t="s">
        <v>45</v>
      </c>
      <c r="G41" s="16" t="s">
        <v>46</v>
      </c>
      <c r="H41" s="22" t="s">
        <v>91</v>
      </c>
      <c r="I41" s="28" t="s">
        <v>92</v>
      </c>
      <c r="J41" s="28" t="s">
        <v>93</v>
      </c>
      <c r="K41" s="21">
        <v>8.3299999999999999E-2</v>
      </c>
      <c r="L41" s="112"/>
      <c r="M41" s="87" t="str">
        <f t="shared" si="0"/>
        <v/>
      </c>
      <c r="N41" s="53" t="str">
        <f t="shared" si="1"/>
        <v/>
      </c>
      <c r="O41" s="112"/>
      <c r="P41" s="28" t="s">
        <v>50</v>
      </c>
      <c r="Q41" s="22" t="s">
        <v>51</v>
      </c>
      <c r="R41" s="23" t="s">
        <v>94</v>
      </c>
      <c r="S41" s="17" t="s">
        <v>408</v>
      </c>
      <c r="T41" s="53">
        <v>531408</v>
      </c>
      <c r="U41" s="17" t="str">
        <f>VLOOKUP(T41,Etiquetas!$C$2:$D$122,2,FALSE)</f>
        <v>Bienes Culturales y Símbolos Patrios</v>
      </c>
      <c r="V41" s="86">
        <v>0</v>
      </c>
      <c r="W41" s="51">
        <v>0</v>
      </c>
      <c r="X41" s="108"/>
      <c r="Y41" s="87" t="str">
        <f t="shared" si="2"/>
        <v/>
      </c>
      <c r="Z41" s="114" t="str">
        <f t="shared" si="3"/>
        <v/>
      </c>
      <c r="AA41" s="98"/>
      <c r="AB41" s="83"/>
      <c r="AC41" s="84"/>
    </row>
    <row r="42" spans="1:29" s="85" customFormat="1" ht="99.75" x14ac:dyDescent="0.25">
      <c r="A42" s="14" t="s">
        <v>283</v>
      </c>
      <c r="B42" s="15" t="s">
        <v>22</v>
      </c>
      <c r="C42" s="14" t="s">
        <v>284</v>
      </c>
      <c r="D42" s="16" t="s">
        <v>23</v>
      </c>
      <c r="E42" s="16" t="s">
        <v>44</v>
      </c>
      <c r="F42" s="16" t="s">
        <v>45</v>
      </c>
      <c r="G42" s="16" t="s">
        <v>46</v>
      </c>
      <c r="H42" s="22" t="s">
        <v>91</v>
      </c>
      <c r="I42" s="28" t="s">
        <v>92</v>
      </c>
      <c r="J42" s="28" t="s">
        <v>93</v>
      </c>
      <c r="K42" s="21">
        <v>8.3299999999999999E-2</v>
      </c>
      <c r="L42" s="112"/>
      <c r="M42" s="87" t="str">
        <f t="shared" si="0"/>
        <v/>
      </c>
      <c r="N42" s="53" t="str">
        <f t="shared" si="1"/>
        <v/>
      </c>
      <c r="O42" s="112"/>
      <c r="P42" s="28" t="s">
        <v>50</v>
      </c>
      <c r="Q42" s="22" t="s">
        <v>51</v>
      </c>
      <c r="R42" s="23" t="s">
        <v>94</v>
      </c>
      <c r="S42" s="17" t="s">
        <v>408</v>
      </c>
      <c r="T42" s="53">
        <v>531409</v>
      </c>
      <c r="U42" s="17" t="str">
        <f>VLOOKUP(T42,Etiquetas!$C$2:$D$122,2,FALSE)</f>
        <v>Libros y Colecciones</v>
      </c>
      <c r="V42" s="86">
        <v>0</v>
      </c>
      <c r="W42" s="51">
        <v>0</v>
      </c>
      <c r="X42" s="108"/>
      <c r="Y42" s="87" t="str">
        <f t="shared" si="2"/>
        <v/>
      </c>
      <c r="Z42" s="114" t="str">
        <f t="shared" si="3"/>
        <v/>
      </c>
      <c r="AA42" s="98"/>
      <c r="AB42" s="83"/>
      <c r="AC42" s="84"/>
    </row>
    <row r="43" spans="1:29" s="85" customFormat="1" ht="99.75" x14ac:dyDescent="0.25">
      <c r="A43" s="14" t="s">
        <v>283</v>
      </c>
      <c r="B43" s="15" t="s">
        <v>22</v>
      </c>
      <c r="C43" s="14" t="s">
        <v>284</v>
      </c>
      <c r="D43" s="16" t="s">
        <v>23</v>
      </c>
      <c r="E43" s="16" t="s">
        <v>44</v>
      </c>
      <c r="F43" s="16" t="s">
        <v>45</v>
      </c>
      <c r="G43" s="16" t="s">
        <v>46</v>
      </c>
      <c r="H43" s="22" t="s">
        <v>91</v>
      </c>
      <c r="I43" s="28" t="s">
        <v>92</v>
      </c>
      <c r="J43" s="28" t="s">
        <v>93</v>
      </c>
      <c r="K43" s="21">
        <v>8.3299999999999999E-2</v>
      </c>
      <c r="L43" s="112"/>
      <c r="M43" s="87" t="str">
        <f t="shared" si="0"/>
        <v/>
      </c>
      <c r="N43" s="53" t="str">
        <f t="shared" si="1"/>
        <v/>
      </c>
      <c r="O43" s="112"/>
      <c r="P43" s="28" t="s">
        <v>50</v>
      </c>
      <c r="Q43" s="22" t="s">
        <v>51</v>
      </c>
      <c r="R43" s="23" t="s">
        <v>94</v>
      </c>
      <c r="S43" s="17" t="s">
        <v>408</v>
      </c>
      <c r="T43" s="53">
        <v>530805</v>
      </c>
      <c r="U43" s="17" t="str">
        <f>VLOOKUP(T43,Etiquetas!$C$2:$D$122,2,FALSE)</f>
        <v>Materiales de Aseo</v>
      </c>
      <c r="V43" s="86">
        <v>130000</v>
      </c>
      <c r="W43" s="51">
        <v>10833.333333333336</v>
      </c>
      <c r="X43" s="108"/>
      <c r="Y43" s="87" t="str">
        <f t="shared" si="2"/>
        <v/>
      </c>
      <c r="Z43" s="114" t="str">
        <f t="shared" si="3"/>
        <v/>
      </c>
      <c r="AA43" s="98"/>
      <c r="AB43" s="83"/>
      <c r="AC43" s="84"/>
    </row>
    <row r="44" spans="1:29" s="85" customFormat="1" ht="99.75" x14ac:dyDescent="0.25">
      <c r="A44" s="14" t="s">
        <v>283</v>
      </c>
      <c r="B44" s="15" t="s">
        <v>22</v>
      </c>
      <c r="C44" s="14" t="s">
        <v>284</v>
      </c>
      <c r="D44" s="16" t="s">
        <v>23</v>
      </c>
      <c r="E44" s="16" t="s">
        <v>44</v>
      </c>
      <c r="F44" s="16" t="s">
        <v>45</v>
      </c>
      <c r="G44" s="16" t="s">
        <v>46</v>
      </c>
      <c r="H44" s="22" t="s">
        <v>91</v>
      </c>
      <c r="I44" s="28" t="s">
        <v>92</v>
      </c>
      <c r="J44" s="28" t="s">
        <v>93</v>
      </c>
      <c r="K44" s="22"/>
      <c r="L44" s="112"/>
      <c r="M44" s="87" t="str">
        <f t="shared" si="0"/>
        <v/>
      </c>
      <c r="N44" s="53" t="str">
        <f t="shared" si="1"/>
        <v/>
      </c>
      <c r="O44" s="112"/>
      <c r="P44" s="28" t="s">
        <v>50</v>
      </c>
      <c r="Q44" s="22" t="s">
        <v>51</v>
      </c>
      <c r="R44" s="23" t="s">
        <v>94</v>
      </c>
      <c r="S44" s="17" t="s">
        <v>408</v>
      </c>
      <c r="T44" s="53">
        <v>530807</v>
      </c>
      <c r="U44" s="17" t="str">
        <f>VLOOKUP(T44,Etiquetas!$C$2:$D$122,2,FALSE)</f>
        <v xml:space="preserve">Materiales de Impresión- Fotografía- Reproducción </v>
      </c>
      <c r="V44" s="86">
        <v>374495.65418945579</v>
      </c>
      <c r="W44" s="51">
        <v>0</v>
      </c>
      <c r="X44" s="108"/>
      <c r="Y44" s="87" t="str">
        <f t="shared" si="2"/>
        <v/>
      </c>
      <c r="Z44" s="114" t="str">
        <f t="shared" si="3"/>
        <v/>
      </c>
      <c r="AA44" s="98"/>
      <c r="AB44" s="83"/>
      <c r="AC44" s="84"/>
    </row>
    <row r="45" spans="1:29" s="85" customFormat="1" ht="99.75" x14ac:dyDescent="0.25">
      <c r="A45" s="14" t="s">
        <v>283</v>
      </c>
      <c r="B45" s="15" t="s">
        <v>22</v>
      </c>
      <c r="C45" s="14" t="s">
        <v>284</v>
      </c>
      <c r="D45" s="16" t="s">
        <v>23</v>
      </c>
      <c r="E45" s="16" t="s">
        <v>44</v>
      </c>
      <c r="F45" s="16" t="s">
        <v>45</v>
      </c>
      <c r="G45" s="16" t="s">
        <v>46</v>
      </c>
      <c r="H45" s="22" t="s">
        <v>91</v>
      </c>
      <c r="I45" s="28" t="s">
        <v>92</v>
      </c>
      <c r="J45" s="28" t="s">
        <v>93</v>
      </c>
      <c r="K45" s="21">
        <v>8.3299999999999999E-2</v>
      </c>
      <c r="L45" s="112"/>
      <c r="M45" s="87" t="str">
        <f t="shared" si="0"/>
        <v/>
      </c>
      <c r="N45" s="53" t="str">
        <f t="shared" si="1"/>
        <v/>
      </c>
      <c r="O45" s="112"/>
      <c r="P45" s="28" t="s">
        <v>50</v>
      </c>
      <c r="Q45" s="22" t="s">
        <v>51</v>
      </c>
      <c r="R45" s="23" t="s">
        <v>94</v>
      </c>
      <c r="S45" s="17" t="s">
        <v>408</v>
      </c>
      <c r="T45" s="53">
        <v>530811</v>
      </c>
      <c r="U45" s="17" t="str">
        <f>VLOOKUP(T45,Etiquetas!$C$2:$D$122,2,FALSE)</f>
        <v xml:space="preserve"> Suministros para la Construcción</v>
      </c>
      <c r="V45" s="86">
        <v>11790</v>
      </c>
      <c r="W45" s="51">
        <v>2131.6666666666665</v>
      </c>
      <c r="X45" s="108"/>
      <c r="Y45" s="87" t="str">
        <f t="shared" si="2"/>
        <v/>
      </c>
      <c r="Z45" s="114" t="str">
        <f t="shared" si="3"/>
        <v/>
      </c>
      <c r="AA45" s="98"/>
      <c r="AB45" s="83"/>
      <c r="AC45" s="84"/>
    </row>
    <row r="46" spans="1:29" s="85" customFormat="1" ht="99.75" x14ac:dyDescent="0.25">
      <c r="A46" s="14" t="s">
        <v>283</v>
      </c>
      <c r="B46" s="15" t="s">
        <v>22</v>
      </c>
      <c r="C46" s="14" t="s">
        <v>284</v>
      </c>
      <c r="D46" s="16" t="s">
        <v>23</v>
      </c>
      <c r="E46" s="16" t="s">
        <v>44</v>
      </c>
      <c r="F46" s="16" t="s">
        <v>45</v>
      </c>
      <c r="G46" s="16" t="s">
        <v>46</v>
      </c>
      <c r="H46" s="22" t="s">
        <v>91</v>
      </c>
      <c r="I46" s="28" t="s">
        <v>92</v>
      </c>
      <c r="J46" s="28" t="s">
        <v>93</v>
      </c>
      <c r="K46" s="21">
        <v>8.3299999999999999E-2</v>
      </c>
      <c r="L46" s="112"/>
      <c r="M46" s="87" t="str">
        <f t="shared" si="0"/>
        <v/>
      </c>
      <c r="N46" s="53" t="str">
        <f t="shared" si="1"/>
        <v/>
      </c>
      <c r="O46" s="112"/>
      <c r="P46" s="28" t="s">
        <v>50</v>
      </c>
      <c r="Q46" s="22" t="s">
        <v>51</v>
      </c>
      <c r="R46" s="23" t="s">
        <v>94</v>
      </c>
      <c r="S46" s="17" t="s">
        <v>408</v>
      </c>
      <c r="T46" s="53">
        <v>530820</v>
      </c>
      <c r="U46" s="17" t="str">
        <f>VLOOKUP(T46,Etiquetas!$C$2:$D$122,2,FALSE)</f>
        <v>Menaje de Cocina  y Accesorios de Oficina</v>
      </c>
      <c r="V46" s="86">
        <v>0</v>
      </c>
      <c r="W46" s="51">
        <v>0</v>
      </c>
      <c r="X46" s="108"/>
      <c r="Y46" s="87" t="str">
        <f t="shared" si="2"/>
        <v/>
      </c>
      <c r="Z46" s="114" t="str">
        <f t="shared" si="3"/>
        <v/>
      </c>
      <c r="AA46" s="98"/>
      <c r="AB46" s="83"/>
      <c r="AC46" s="84"/>
    </row>
    <row r="47" spans="1:29" s="85" customFormat="1" ht="99.75" x14ac:dyDescent="0.25">
      <c r="A47" s="14" t="s">
        <v>283</v>
      </c>
      <c r="B47" s="15" t="s">
        <v>22</v>
      </c>
      <c r="C47" s="14" t="s">
        <v>284</v>
      </c>
      <c r="D47" s="16" t="s">
        <v>23</v>
      </c>
      <c r="E47" s="16" t="s">
        <v>44</v>
      </c>
      <c r="F47" s="16" t="s">
        <v>45</v>
      </c>
      <c r="G47" s="16" t="s">
        <v>46</v>
      </c>
      <c r="H47" s="22" t="s">
        <v>91</v>
      </c>
      <c r="I47" s="28" t="s">
        <v>92</v>
      </c>
      <c r="J47" s="28" t="s">
        <v>93</v>
      </c>
      <c r="K47" s="21">
        <v>8.3299999999999999E-2</v>
      </c>
      <c r="L47" s="112"/>
      <c r="M47" s="87" t="str">
        <f t="shared" si="0"/>
        <v/>
      </c>
      <c r="N47" s="53" t="str">
        <f t="shared" si="1"/>
        <v/>
      </c>
      <c r="O47" s="112"/>
      <c r="P47" s="28" t="s">
        <v>50</v>
      </c>
      <c r="Q47" s="22" t="s">
        <v>51</v>
      </c>
      <c r="R47" s="23" t="s">
        <v>94</v>
      </c>
      <c r="S47" s="17" t="s">
        <v>408</v>
      </c>
      <c r="T47" s="53">
        <v>530837</v>
      </c>
      <c r="U47" s="17" t="str">
        <f>VLOOKUP(T47,Etiquetas!$C$2:$D$122,2,FALSE)</f>
        <v>Combustibles - Lubricantes Vehículos Terrestres</v>
      </c>
      <c r="V47" s="86">
        <v>191769.66</v>
      </c>
      <c r="W47" s="51">
        <v>17433.60545454545</v>
      </c>
      <c r="X47" s="108"/>
      <c r="Y47" s="87" t="str">
        <f t="shared" si="2"/>
        <v/>
      </c>
      <c r="Z47" s="114" t="str">
        <f t="shared" si="3"/>
        <v/>
      </c>
      <c r="AA47" s="98"/>
      <c r="AB47" s="83"/>
      <c r="AC47" s="84"/>
    </row>
    <row r="48" spans="1:29" s="85" customFormat="1" ht="99.75" x14ac:dyDescent="0.25">
      <c r="A48" s="14" t="s">
        <v>283</v>
      </c>
      <c r="B48" s="15" t="s">
        <v>22</v>
      </c>
      <c r="C48" s="14" t="s">
        <v>284</v>
      </c>
      <c r="D48" s="16" t="s">
        <v>23</v>
      </c>
      <c r="E48" s="16" t="s">
        <v>44</v>
      </c>
      <c r="F48" s="16" t="s">
        <v>45</v>
      </c>
      <c r="G48" s="16" t="s">
        <v>46</v>
      </c>
      <c r="H48" s="22" t="s">
        <v>91</v>
      </c>
      <c r="I48" s="28" t="s">
        <v>92</v>
      </c>
      <c r="J48" s="28" t="s">
        <v>93</v>
      </c>
      <c r="K48" s="26"/>
      <c r="L48" s="112"/>
      <c r="M48" s="87" t="str">
        <f t="shared" si="0"/>
        <v/>
      </c>
      <c r="N48" s="53" t="str">
        <f t="shared" si="1"/>
        <v/>
      </c>
      <c r="O48" s="112"/>
      <c r="P48" s="28" t="s">
        <v>50</v>
      </c>
      <c r="Q48" s="22" t="s">
        <v>51</v>
      </c>
      <c r="R48" s="23" t="s">
        <v>94</v>
      </c>
      <c r="S48" s="17" t="s">
        <v>408</v>
      </c>
      <c r="T48" s="53">
        <v>530804</v>
      </c>
      <c r="U48" s="17" t="str">
        <f>VLOOKUP(T48,Etiquetas!$C$2:$D$122,2,FALSE)</f>
        <v>Materiales de Oficina</v>
      </c>
      <c r="V48" s="86">
        <v>365139.12</v>
      </c>
      <c r="W48" s="51">
        <v>0</v>
      </c>
      <c r="X48" s="108"/>
      <c r="Y48" s="87" t="str">
        <f t="shared" si="2"/>
        <v/>
      </c>
      <c r="Z48" s="114" t="str">
        <f t="shared" si="3"/>
        <v/>
      </c>
      <c r="AA48" s="98"/>
      <c r="AB48" s="83"/>
      <c r="AC48" s="84"/>
    </row>
    <row r="49" spans="1:29" s="85" customFormat="1" ht="99.75" x14ac:dyDescent="0.25">
      <c r="A49" s="14" t="s">
        <v>283</v>
      </c>
      <c r="B49" s="15" t="s">
        <v>22</v>
      </c>
      <c r="C49" s="14" t="s">
        <v>284</v>
      </c>
      <c r="D49" s="16" t="s">
        <v>23</v>
      </c>
      <c r="E49" s="16" t="s">
        <v>44</v>
      </c>
      <c r="F49" s="16" t="s">
        <v>45</v>
      </c>
      <c r="G49" s="16" t="s">
        <v>46</v>
      </c>
      <c r="H49" s="22" t="s">
        <v>91</v>
      </c>
      <c r="I49" s="28" t="s">
        <v>92</v>
      </c>
      <c r="J49" s="28" t="s">
        <v>93</v>
      </c>
      <c r="K49" s="21">
        <v>8.3299999999999999E-2</v>
      </c>
      <c r="L49" s="112"/>
      <c r="M49" s="87" t="str">
        <f t="shared" si="0"/>
        <v/>
      </c>
      <c r="N49" s="53" t="str">
        <f t="shared" si="1"/>
        <v/>
      </c>
      <c r="O49" s="112"/>
      <c r="P49" s="28" t="s">
        <v>50</v>
      </c>
      <c r="Q49" s="22" t="s">
        <v>51</v>
      </c>
      <c r="R49" s="23" t="s">
        <v>94</v>
      </c>
      <c r="S49" s="17" t="s">
        <v>408</v>
      </c>
      <c r="T49" s="53">
        <v>531403</v>
      </c>
      <c r="U49" s="17" t="str">
        <f>VLOOKUP(T49,Etiquetas!$C$2:$D$122,2,FALSE)</f>
        <v>Mobiliarios (Bienes Muebles no Depreciables)</v>
      </c>
      <c r="V49" s="86">
        <v>0</v>
      </c>
      <c r="W49" s="51">
        <v>0</v>
      </c>
      <c r="X49" s="108"/>
      <c r="Y49" s="87" t="str">
        <f t="shared" si="2"/>
        <v/>
      </c>
      <c r="Z49" s="114" t="str">
        <f t="shared" si="3"/>
        <v/>
      </c>
      <c r="AA49" s="98"/>
      <c r="AB49" s="83"/>
      <c r="AC49" s="84"/>
    </row>
    <row r="50" spans="1:29" s="85" customFormat="1" ht="99.75" x14ac:dyDescent="0.25">
      <c r="A50" s="14" t="s">
        <v>283</v>
      </c>
      <c r="B50" s="15" t="s">
        <v>22</v>
      </c>
      <c r="C50" s="14" t="s">
        <v>284</v>
      </c>
      <c r="D50" s="16" t="s">
        <v>23</v>
      </c>
      <c r="E50" s="16" t="s">
        <v>44</v>
      </c>
      <c r="F50" s="16" t="s">
        <v>45</v>
      </c>
      <c r="G50" s="16" t="s">
        <v>46</v>
      </c>
      <c r="H50" s="22" t="s">
        <v>91</v>
      </c>
      <c r="I50" s="28" t="s">
        <v>92</v>
      </c>
      <c r="J50" s="28" t="s">
        <v>93</v>
      </c>
      <c r="K50" s="21">
        <v>8.3299999999999999E-2</v>
      </c>
      <c r="L50" s="112"/>
      <c r="M50" s="87" t="str">
        <f t="shared" si="0"/>
        <v/>
      </c>
      <c r="N50" s="53" t="str">
        <f t="shared" si="1"/>
        <v/>
      </c>
      <c r="O50" s="112"/>
      <c r="P50" s="28" t="s">
        <v>50</v>
      </c>
      <c r="Q50" s="22" t="s">
        <v>51</v>
      </c>
      <c r="R50" s="23" t="s">
        <v>94</v>
      </c>
      <c r="S50" s="17" t="s">
        <v>411</v>
      </c>
      <c r="T50" s="53">
        <v>840103</v>
      </c>
      <c r="U50" s="17" t="str">
        <f>VLOOKUP(T50,Etiquetas!$C$2:$D$122,2,FALSE)</f>
        <v>Mobiliarios (Bienes de Larga Duración)</v>
      </c>
      <c r="V50" s="86">
        <v>0</v>
      </c>
      <c r="W50" s="51">
        <v>0</v>
      </c>
      <c r="X50" s="108"/>
      <c r="Y50" s="87" t="str">
        <f t="shared" si="2"/>
        <v/>
      </c>
      <c r="Z50" s="114" t="str">
        <f t="shared" si="3"/>
        <v/>
      </c>
      <c r="AA50" s="98"/>
      <c r="AB50" s="83"/>
      <c r="AC50" s="84"/>
    </row>
    <row r="51" spans="1:29" s="85" customFormat="1" ht="99.75" x14ac:dyDescent="0.25">
      <c r="A51" s="14" t="s">
        <v>283</v>
      </c>
      <c r="B51" s="15" t="s">
        <v>22</v>
      </c>
      <c r="C51" s="14" t="s">
        <v>284</v>
      </c>
      <c r="D51" s="16" t="s">
        <v>23</v>
      </c>
      <c r="E51" s="16" t="s">
        <v>44</v>
      </c>
      <c r="F51" s="16" t="s">
        <v>45</v>
      </c>
      <c r="G51" s="16" t="s">
        <v>46</v>
      </c>
      <c r="H51" s="22" t="s">
        <v>91</v>
      </c>
      <c r="I51" s="28" t="s">
        <v>92</v>
      </c>
      <c r="J51" s="28" t="s">
        <v>93</v>
      </c>
      <c r="K51" s="26"/>
      <c r="L51" s="112"/>
      <c r="M51" s="87" t="str">
        <f t="shared" si="0"/>
        <v/>
      </c>
      <c r="N51" s="53" t="str">
        <f t="shared" si="1"/>
        <v/>
      </c>
      <c r="O51" s="112"/>
      <c r="P51" s="28" t="s">
        <v>50</v>
      </c>
      <c r="Q51" s="22" t="s">
        <v>51</v>
      </c>
      <c r="R51" s="23" t="s">
        <v>94</v>
      </c>
      <c r="S51" s="17" t="s">
        <v>408</v>
      </c>
      <c r="T51" s="53">
        <v>530802</v>
      </c>
      <c r="U51" s="17" t="str">
        <f>VLOOKUP(T51,Etiquetas!$C$2:$D$122,2,FALSE)</f>
        <v>Prendas de Protección, Uniformes Militares y Policiales</v>
      </c>
      <c r="V51" s="86">
        <v>877316.12989389012</v>
      </c>
      <c r="W51" s="51">
        <v>329044.83263977343</v>
      </c>
      <c r="X51" s="108"/>
      <c r="Y51" s="87" t="str">
        <f t="shared" si="2"/>
        <v/>
      </c>
      <c r="Z51" s="114" t="str">
        <f t="shared" si="3"/>
        <v/>
      </c>
      <c r="AA51" s="98"/>
      <c r="AB51" s="83"/>
      <c r="AC51" s="84"/>
    </row>
    <row r="52" spans="1:29" s="85" customFormat="1" ht="99.75" x14ac:dyDescent="0.25">
      <c r="A52" s="14" t="s">
        <v>283</v>
      </c>
      <c r="B52" s="15" t="s">
        <v>22</v>
      </c>
      <c r="C52" s="14" t="s">
        <v>284</v>
      </c>
      <c r="D52" s="16" t="s">
        <v>23</v>
      </c>
      <c r="E52" s="16" t="s">
        <v>44</v>
      </c>
      <c r="F52" s="16" t="s">
        <v>45</v>
      </c>
      <c r="G52" s="16" t="s">
        <v>46</v>
      </c>
      <c r="H52" s="22" t="s">
        <v>91</v>
      </c>
      <c r="I52" s="28" t="s">
        <v>92</v>
      </c>
      <c r="J52" s="28" t="s">
        <v>93</v>
      </c>
      <c r="K52" s="26"/>
      <c r="L52" s="112"/>
      <c r="M52" s="87" t="str">
        <f t="shared" si="0"/>
        <v/>
      </c>
      <c r="N52" s="53" t="str">
        <f t="shared" si="1"/>
        <v/>
      </c>
      <c r="O52" s="112"/>
      <c r="P52" s="28" t="s">
        <v>50</v>
      </c>
      <c r="Q52" s="22" t="s">
        <v>51</v>
      </c>
      <c r="R52" s="23" t="s">
        <v>94</v>
      </c>
      <c r="S52" s="17" t="s">
        <v>411</v>
      </c>
      <c r="T52" s="53">
        <v>840104</v>
      </c>
      <c r="U52" s="17" t="str">
        <f>VLOOKUP(T52,Etiquetas!$C$2:$D$122,2,FALSE)</f>
        <v>Maquinarias y Equipos (Bienes de Larga Duración)</v>
      </c>
      <c r="V52" s="86">
        <v>0</v>
      </c>
      <c r="W52" s="51">
        <v>0</v>
      </c>
      <c r="X52" s="108"/>
      <c r="Y52" s="87" t="str">
        <f t="shared" si="2"/>
        <v/>
      </c>
      <c r="Z52" s="114" t="str">
        <f t="shared" si="3"/>
        <v/>
      </c>
      <c r="AA52" s="98"/>
      <c r="AB52" s="83"/>
      <c r="AC52" s="84"/>
    </row>
    <row r="53" spans="1:29" s="85" customFormat="1" ht="99.75" x14ac:dyDescent="0.25">
      <c r="A53" s="14" t="s">
        <v>283</v>
      </c>
      <c r="B53" s="15" t="s">
        <v>22</v>
      </c>
      <c r="C53" s="14" t="s">
        <v>284</v>
      </c>
      <c r="D53" s="16" t="s">
        <v>23</v>
      </c>
      <c r="E53" s="16" t="s">
        <v>44</v>
      </c>
      <c r="F53" s="16" t="s">
        <v>45</v>
      </c>
      <c r="G53" s="16" t="s">
        <v>46</v>
      </c>
      <c r="H53" s="22" t="s">
        <v>91</v>
      </c>
      <c r="I53" s="28" t="s">
        <v>92</v>
      </c>
      <c r="J53" s="28" t="s">
        <v>93</v>
      </c>
      <c r="K53" s="26"/>
      <c r="L53" s="112"/>
      <c r="M53" s="87" t="str">
        <f t="shared" si="0"/>
        <v/>
      </c>
      <c r="N53" s="53" t="str">
        <f t="shared" si="1"/>
        <v/>
      </c>
      <c r="O53" s="112"/>
      <c r="P53" s="28" t="s">
        <v>50</v>
      </c>
      <c r="Q53" s="22" t="s">
        <v>51</v>
      </c>
      <c r="R53" s="23" t="s">
        <v>94</v>
      </c>
      <c r="S53" s="17" t="s">
        <v>411</v>
      </c>
      <c r="T53" s="53">
        <v>840107</v>
      </c>
      <c r="U53" s="17" t="str">
        <f>VLOOKUP(T53,Etiquetas!$C$2:$D$122,2,FALSE)</f>
        <v>Equipos Sistemas y Paquetes Informáticos LD</v>
      </c>
      <c r="V53" s="86">
        <v>0</v>
      </c>
      <c r="W53" s="51">
        <v>0</v>
      </c>
      <c r="X53" s="108"/>
      <c r="Y53" s="87" t="str">
        <f t="shared" si="2"/>
        <v/>
      </c>
      <c r="Z53" s="114" t="str">
        <f t="shared" si="3"/>
        <v/>
      </c>
      <c r="AA53" s="98"/>
      <c r="AB53" s="83"/>
      <c r="AC53" s="84"/>
    </row>
    <row r="54" spans="1:29" s="85" customFormat="1" ht="99.75" x14ac:dyDescent="0.25">
      <c r="A54" s="14" t="s">
        <v>283</v>
      </c>
      <c r="B54" s="15" t="s">
        <v>22</v>
      </c>
      <c r="C54" s="14" t="s">
        <v>284</v>
      </c>
      <c r="D54" s="16" t="s">
        <v>23</v>
      </c>
      <c r="E54" s="16" t="s">
        <v>44</v>
      </c>
      <c r="F54" s="16" t="s">
        <v>45</v>
      </c>
      <c r="G54" s="16" t="s">
        <v>46</v>
      </c>
      <c r="H54" s="22" t="s">
        <v>91</v>
      </c>
      <c r="I54" s="28" t="s">
        <v>92</v>
      </c>
      <c r="J54" s="28" t="s">
        <v>93</v>
      </c>
      <c r="K54" s="21">
        <v>8.3299999999999999E-2</v>
      </c>
      <c r="L54" s="112"/>
      <c r="M54" s="87" t="str">
        <f t="shared" si="0"/>
        <v/>
      </c>
      <c r="N54" s="53" t="str">
        <f t="shared" si="1"/>
        <v/>
      </c>
      <c r="O54" s="112"/>
      <c r="P54" s="28" t="s">
        <v>50</v>
      </c>
      <c r="Q54" s="22" t="s">
        <v>51</v>
      </c>
      <c r="R54" s="23" t="s">
        <v>94</v>
      </c>
      <c r="S54" s="17" t="s">
        <v>408</v>
      </c>
      <c r="T54" s="53">
        <v>531411</v>
      </c>
      <c r="U54" s="17" t="str">
        <f>VLOOKUP(T54,Etiquetas!$C$2:$D$122,2,FALSE)</f>
        <v>Partes y Repuestos</v>
      </c>
      <c r="V54" s="86">
        <v>0</v>
      </c>
      <c r="W54" s="51">
        <v>0</v>
      </c>
      <c r="X54" s="108"/>
      <c r="Y54" s="87" t="str">
        <f t="shared" si="2"/>
        <v/>
      </c>
      <c r="Z54" s="114" t="str">
        <f t="shared" si="3"/>
        <v/>
      </c>
      <c r="AA54" s="98"/>
      <c r="AB54" s="83"/>
      <c r="AC54" s="84"/>
    </row>
    <row r="55" spans="1:29" s="85" customFormat="1" ht="99.75" x14ac:dyDescent="0.25">
      <c r="A55" s="14" t="s">
        <v>283</v>
      </c>
      <c r="B55" s="15" t="s">
        <v>22</v>
      </c>
      <c r="C55" s="14" t="s">
        <v>284</v>
      </c>
      <c r="D55" s="16" t="s">
        <v>23</v>
      </c>
      <c r="E55" s="16" t="s">
        <v>44</v>
      </c>
      <c r="F55" s="16" t="s">
        <v>45</v>
      </c>
      <c r="G55" s="16" t="s">
        <v>46</v>
      </c>
      <c r="H55" s="22" t="s">
        <v>112</v>
      </c>
      <c r="I55" s="28" t="s">
        <v>113</v>
      </c>
      <c r="J55" s="28" t="s">
        <v>114</v>
      </c>
      <c r="K55" s="21"/>
      <c r="L55" s="112"/>
      <c r="M55" s="87" t="str">
        <f t="shared" si="0"/>
        <v/>
      </c>
      <c r="N55" s="53" t="str">
        <f t="shared" si="1"/>
        <v/>
      </c>
      <c r="O55" s="112"/>
      <c r="P55" s="28" t="s">
        <v>50</v>
      </c>
      <c r="Q55" s="22" t="s">
        <v>51</v>
      </c>
      <c r="R55" s="23" t="s">
        <v>115</v>
      </c>
      <c r="S55" s="17" t="s">
        <v>409</v>
      </c>
      <c r="T55" s="53">
        <v>570102</v>
      </c>
      <c r="U55" s="17" t="str">
        <f>VLOOKUP(T55,Etiquetas!$C$2:$D$122,2,FALSE)</f>
        <v>Tasas generales, impuestos</v>
      </c>
      <c r="V55" s="86">
        <v>275894</v>
      </c>
      <c r="W55" s="51">
        <v>0</v>
      </c>
      <c r="X55" s="108"/>
      <c r="Y55" s="87" t="str">
        <f t="shared" si="2"/>
        <v/>
      </c>
      <c r="Z55" s="114" t="str">
        <f t="shared" si="3"/>
        <v/>
      </c>
      <c r="AA55" s="98"/>
      <c r="AB55" s="83"/>
      <c r="AC55" s="84"/>
    </row>
    <row r="56" spans="1:29" s="85" customFormat="1" ht="99.75" x14ac:dyDescent="0.25">
      <c r="A56" s="14" t="s">
        <v>283</v>
      </c>
      <c r="B56" s="15" t="s">
        <v>22</v>
      </c>
      <c r="C56" s="14" t="s">
        <v>284</v>
      </c>
      <c r="D56" s="16" t="s">
        <v>23</v>
      </c>
      <c r="E56" s="16" t="s">
        <v>44</v>
      </c>
      <c r="F56" s="16" t="s">
        <v>45</v>
      </c>
      <c r="G56" s="16" t="s">
        <v>46</v>
      </c>
      <c r="H56" s="22" t="s">
        <v>112</v>
      </c>
      <c r="I56" s="28" t="s">
        <v>113</v>
      </c>
      <c r="J56" s="28" t="s">
        <v>114</v>
      </c>
      <c r="K56" s="21"/>
      <c r="L56" s="112"/>
      <c r="M56" s="87" t="str">
        <f t="shared" si="0"/>
        <v/>
      </c>
      <c r="N56" s="53" t="str">
        <f t="shared" si="1"/>
        <v/>
      </c>
      <c r="O56" s="112"/>
      <c r="P56" s="28" t="s">
        <v>50</v>
      </c>
      <c r="Q56" s="22" t="s">
        <v>51</v>
      </c>
      <c r="R56" s="23" t="s">
        <v>115</v>
      </c>
      <c r="S56" s="17" t="s">
        <v>409</v>
      </c>
      <c r="T56" s="53">
        <v>570201</v>
      </c>
      <c r="U56" s="17" t="str">
        <f>VLOOKUP(T56,Etiquetas!$C$2:$D$122,2,FALSE)</f>
        <v>Seguros</v>
      </c>
      <c r="V56" s="86">
        <v>17580417</v>
      </c>
      <c r="W56" s="51">
        <v>0</v>
      </c>
      <c r="X56" s="108"/>
      <c r="Y56" s="87" t="str">
        <f t="shared" si="2"/>
        <v/>
      </c>
      <c r="Z56" s="114" t="str">
        <f t="shared" si="3"/>
        <v/>
      </c>
      <c r="AA56" s="98"/>
      <c r="AB56" s="83"/>
      <c r="AC56" s="84"/>
    </row>
    <row r="57" spans="1:29" s="85" customFormat="1" ht="99.75" x14ac:dyDescent="0.25">
      <c r="A57" s="14" t="s">
        <v>283</v>
      </c>
      <c r="B57" s="15" t="s">
        <v>22</v>
      </c>
      <c r="C57" s="14" t="s">
        <v>284</v>
      </c>
      <c r="D57" s="16" t="s">
        <v>23</v>
      </c>
      <c r="E57" s="16" t="s">
        <v>44</v>
      </c>
      <c r="F57" s="16" t="s">
        <v>45</v>
      </c>
      <c r="G57" s="16" t="s">
        <v>46</v>
      </c>
      <c r="H57" s="28" t="s">
        <v>118</v>
      </c>
      <c r="I57" s="28" t="s">
        <v>119</v>
      </c>
      <c r="J57" s="28" t="s">
        <v>120</v>
      </c>
      <c r="K57" s="29">
        <v>0.1</v>
      </c>
      <c r="L57" s="112"/>
      <c r="M57" s="87" t="str">
        <f t="shared" si="0"/>
        <v/>
      </c>
      <c r="N57" s="53" t="str">
        <f t="shared" si="1"/>
        <v/>
      </c>
      <c r="O57" s="112"/>
      <c r="P57" s="28" t="s">
        <v>25</v>
      </c>
      <c r="Q57" s="30" t="s">
        <v>121</v>
      </c>
      <c r="R57" s="31" t="s">
        <v>122</v>
      </c>
      <c r="S57" s="17" t="s">
        <v>408</v>
      </c>
      <c r="T57" s="53">
        <v>530303</v>
      </c>
      <c r="U57" s="17" t="str">
        <f>VLOOKUP(T57,Etiquetas!$C$2:$D$122,2,FALSE)</f>
        <v>Viáticos y Subsistencias en el Interior</v>
      </c>
      <c r="V57" s="86">
        <v>0</v>
      </c>
      <c r="W57" s="51">
        <v>0</v>
      </c>
      <c r="X57" s="108"/>
      <c r="Y57" s="87" t="str">
        <f t="shared" si="2"/>
        <v/>
      </c>
      <c r="Z57" s="114" t="str">
        <f t="shared" si="3"/>
        <v/>
      </c>
      <c r="AA57" s="98"/>
      <c r="AB57" s="83"/>
      <c r="AC57" s="84"/>
    </row>
    <row r="58" spans="1:29" s="85" customFormat="1" ht="99.75" x14ac:dyDescent="0.25">
      <c r="A58" s="14" t="s">
        <v>283</v>
      </c>
      <c r="B58" s="15" t="s">
        <v>22</v>
      </c>
      <c r="C58" s="14" t="s">
        <v>284</v>
      </c>
      <c r="D58" s="16" t="s">
        <v>23</v>
      </c>
      <c r="E58" s="16" t="s">
        <v>44</v>
      </c>
      <c r="F58" s="16" t="s">
        <v>45</v>
      </c>
      <c r="G58" s="16" t="s">
        <v>46</v>
      </c>
      <c r="H58" s="22" t="s">
        <v>123</v>
      </c>
      <c r="I58" s="28" t="s">
        <v>124</v>
      </c>
      <c r="J58" s="28" t="s">
        <v>125</v>
      </c>
      <c r="K58" s="26">
        <v>1</v>
      </c>
      <c r="L58" s="112"/>
      <c r="M58" s="87" t="str">
        <f t="shared" si="0"/>
        <v/>
      </c>
      <c r="N58" s="53" t="str">
        <f t="shared" si="1"/>
        <v/>
      </c>
      <c r="O58" s="112"/>
      <c r="P58" s="28" t="s">
        <v>50</v>
      </c>
      <c r="Q58" s="22" t="s">
        <v>126</v>
      </c>
      <c r="R58" s="22" t="s">
        <v>127</v>
      </c>
      <c r="S58" s="17" t="s">
        <v>408</v>
      </c>
      <c r="T58" s="53">
        <v>530422</v>
      </c>
      <c r="U58" s="17" t="str">
        <f>VLOOKUP(T58,Etiquetas!$C$2:$D$122,2,FALSE)</f>
        <v>Vehículos Terrestres (Mantenimiento)</v>
      </c>
      <c r="V58" s="86">
        <v>4221.8100000000004</v>
      </c>
      <c r="W58" s="51">
        <v>0</v>
      </c>
      <c r="X58" s="108"/>
      <c r="Y58" s="87" t="str">
        <f t="shared" si="2"/>
        <v/>
      </c>
      <c r="Z58" s="114" t="str">
        <f t="shared" si="3"/>
        <v/>
      </c>
      <c r="AA58" s="98"/>
      <c r="AB58" s="83"/>
      <c r="AC58" s="84"/>
    </row>
    <row r="59" spans="1:29" s="85" customFormat="1" ht="99.75" x14ac:dyDescent="0.25">
      <c r="A59" s="14" t="s">
        <v>283</v>
      </c>
      <c r="B59" s="15" t="s">
        <v>22</v>
      </c>
      <c r="C59" s="14" t="s">
        <v>284</v>
      </c>
      <c r="D59" s="16" t="s">
        <v>23</v>
      </c>
      <c r="E59" s="16" t="s">
        <v>44</v>
      </c>
      <c r="F59" s="16" t="s">
        <v>45</v>
      </c>
      <c r="G59" s="16" t="s">
        <v>46</v>
      </c>
      <c r="H59" s="22" t="s">
        <v>123</v>
      </c>
      <c r="I59" s="28" t="s">
        <v>124</v>
      </c>
      <c r="J59" s="28" t="s">
        <v>125</v>
      </c>
      <c r="K59" s="26">
        <v>1</v>
      </c>
      <c r="L59" s="112"/>
      <c r="M59" s="87" t="str">
        <f t="shared" si="0"/>
        <v/>
      </c>
      <c r="N59" s="53" t="str">
        <f t="shared" si="1"/>
        <v/>
      </c>
      <c r="O59" s="112"/>
      <c r="P59" s="28" t="s">
        <v>50</v>
      </c>
      <c r="Q59" s="22" t="s">
        <v>126</v>
      </c>
      <c r="R59" s="22" t="s">
        <v>127</v>
      </c>
      <c r="S59" s="17" t="s">
        <v>408</v>
      </c>
      <c r="T59" s="53">
        <v>530841</v>
      </c>
      <c r="U59" s="17" t="str">
        <f>VLOOKUP(T59,Etiquetas!$C$2:$D$122,2,FALSE)</f>
        <v>Repuestos y Accesorios para Vehículos Terrestres</v>
      </c>
      <c r="V59" s="86">
        <v>8893.89</v>
      </c>
      <c r="W59" s="51">
        <v>0</v>
      </c>
      <c r="X59" s="108"/>
      <c r="Y59" s="87" t="str">
        <f t="shared" si="2"/>
        <v/>
      </c>
      <c r="Z59" s="114" t="str">
        <f t="shared" si="3"/>
        <v/>
      </c>
      <c r="AA59" s="98"/>
      <c r="AB59" s="83"/>
      <c r="AC59" s="84"/>
    </row>
    <row r="60" spans="1:29" s="85" customFormat="1" ht="99.75" x14ac:dyDescent="0.25">
      <c r="A60" s="14" t="s">
        <v>283</v>
      </c>
      <c r="B60" s="15" t="s">
        <v>22</v>
      </c>
      <c r="C60" s="14" t="s">
        <v>284</v>
      </c>
      <c r="D60" s="16" t="s">
        <v>23</v>
      </c>
      <c r="E60" s="16" t="s">
        <v>44</v>
      </c>
      <c r="F60" s="16" t="s">
        <v>45</v>
      </c>
      <c r="G60" s="16" t="s">
        <v>46</v>
      </c>
      <c r="H60" s="22" t="s">
        <v>416</v>
      </c>
      <c r="I60" s="28" t="s">
        <v>417</v>
      </c>
      <c r="J60" s="28" t="s">
        <v>125</v>
      </c>
      <c r="K60" s="26"/>
      <c r="L60" s="112"/>
      <c r="M60" s="87" t="str">
        <f t="shared" si="0"/>
        <v/>
      </c>
      <c r="N60" s="53" t="str">
        <f t="shared" si="1"/>
        <v/>
      </c>
      <c r="O60" s="112"/>
      <c r="P60" s="28" t="s">
        <v>25</v>
      </c>
      <c r="Q60" s="22" t="s">
        <v>126</v>
      </c>
      <c r="R60" s="22" t="s">
        <v>127</v>
      </c>
      <c r="S60" s="17" t="s">
        <v>409</v>
      </c>
      <c r="T60" s="53">
        <v>570206</v>
      </c>
      <c r="U60" s="17" t="str">
        <f>VLOOKUP(T60,Etiquetas!$C$2:$D$122,2,FALSE)</f>
        <v>Costas Judiciales Tramites Notariales</v>
      </c>
      <c r="V60" s="86">
        <v>100</v>
      </c>
      <c r="W60" s="51">
        <v>0</v>
      </c>
      <c r="X60" s="108"/>
      <c r="Y60" s="87" t="str">
        <f t="shared" si="2"/>
        <v/>
      </c>
      <c r="Z60" s="114" t="str">
        <f t="shared" si="3"/>
        <v/>
      </c>
      <c r="AA60" s="98"/>
      <c r="AB60" s="83"/>
      <c r="AC60" s="84"/>
    </row>
    <row r="61" spans="1:29" s="85" customFormat="1" ht="99.75" x14ac:dyDescent="0.25">
      <c r="A61" s="14" t="s">
        <v>283</v>
      </c>
      <c r="B61" s="15" t="s">
        <v>22</v>
      </c>
      <c r="C61" s="14" t="s">
        <v>284</v>
      </c>
      <c r="D61" s="16" t="s">
        <v>23</v>
      </c>
      <c r="E61" s="16" t="s">
        <v>44</v>
      </c>
      <c r="F61" s="16" t="s">
        <v>45</v>
      </c>
      <c r="G61" s="16" t="s">
        <v>46</v>
      </c>
      <c r="H61" s="22" t="s">
        <v>416</v>
      </c>
      <c r="I61" s="28" t="s">
        <v>417</v>
      </c>
      <c r="J61" s="28" t="s">
        <v>125</v>
      </c>
      <c r="K61" s="26"/>
      <c r="L61" s="112"/>
      <c r="M61" s="87" t="str">
        <f t="shared" si="0"/>
        <v/>
      </c>
      <c r="N61" s="53" t="str">
        <f t="shared" si="1"/>
        <v/>
      </c>
      <c r="O61" s="112"/>
      <c r="P61" s="28" t="s">
        <v>25</v>
      </c>
      <c r="Q61" s="22" t="s">
        <v>126</v>
      </c>
      <c r="R61" s="22" t="s">
        <v>127</v>
      </c>
      <c r="S61" s="17" t="s">
        <v>408</v>
      </c>
      <c r="T61" s="53">
        <v>530813</v>
      </c>
      <c r="U61" s="17" t="str">
        <f>VLOOKUP(T61,Etiquetas!$C$2:$D$122,2,FALSE)</f>
        <v>Repuestos y Accesorios</v>
      </c>
      <c r="V61" s="86">
        <v>50</v>
      </c>
      <c r="W61" s="51">
        <v>0</v>
      </c>
      <c r="X61" s="108"/>
      <c r="Y61" s="87" t="str">
        <f t="shared" si="2"/>
        <v/>
      </c>
      <c r="Z61" s="114" t="str">
        <f t="shared" si="3"/>
        <v/>
      </c>
      <c r="AA61" s="98"/>
      <c r="AB61" s="83"/>
      <c r="AC61" s="84"/>
    </row>
    <row r="62" spans="1:29" s="85" customFormat="1" ht="99.75" x14ac:dyDescent="0.25">
      <c r="A62" s="14" t="s">
        <v>283</v>
      </c>
      <c r="B62" s="15" t="s">
        <v>22</v>
      </c>
      <c r="C62" s="14" t="s">
        <v>284</v>
      </c>
      <c r="D62" s="16" t="s">
        <v>23</v>
      </c>
      <c r="E62" s="16" t="s">
        <v>44</v>
      </c>
      <c r="F62" s="16" t="s">
        <v>45</v>
      </c>
      <c r="G62" s="16" t="s">
        <v>46</v>
      </c>
      <c r="H62" s="22" t="s">
        <v>416</v>
      </c>
      <c r="I62" s="28" t="s">
        <v>417</v>
      </c>
      <c r="J62" s="28" t="s">
        <v>125</v>
      </c>
      <c r="K62" s="26"/>
      <c r="L62" s="112"/>
      <c r="M62" s="87" t="str">
        <f t="shared" si="0"/>
        <v/>
      </c>
      <c r="N62" s="53" t="str">
        <f t="shared" si="1"/>
        <v/>
      </c>
      <c r="O62" s="112"/>
      <c r="P62" s="28" t="s">
        <v>25</v>
      </c>
      <c r="Q62" s="22" t="s">
        <v>126</v>
      </c>
      <c r="R62" s="22" t="s">
        <v>127</v>
      </c>
      <c r="S62" s="17" t="s">
        <v>408</v>
      </c>
      <c r="T62" s="53">
        <v>530837</v>
      </c>
      <c r="U62" s="17" t="str">
        <f>VLOOKUP(T62,Etiquetas!$C$2:$D$122,2,FALSE)</f>
        <v>Combustibles - Lubricantes Vehículos Terrestres</v>
      </c>
      <c r="V62" s="86">
        <v>200</v>
      </c>
      <c r="W62" s="51">
        <v>0</v>
      </c>
      <c r="X62" s="108"/>
      <c r="Y62" s="87" t="str">
        <f t="shared" si="2"/>
        <v/>
      </c>
      <c r="Z62" s="114" t="str">
        <f t="shared" si="3"/>
        <v/>
      </c>
      <c r="AA62" s="98"/>
      <c r="AB62" s="83"/>
      <c r="AC62" s="84"/>
    </row>
    <row r="63" spans="1:29" x14ac:dyDescent="0.25">
      <c r="I63"/>
      <c r="U63" s="57" t="s">
        <v>303</v>
      </c>
      <c r="V63" s="58">
        <f>SUM(V13:V62)</f>
        <v>24435509.355223659</v>
      </c>
      <c r="W63" s="58">
        <f>SUM(W13:W62)</f>
        <v>718924.56502063095</v>
      </c>
      <c r="X63" s="109"/>
      <c r="Y63" s="100"/>
      <c r="Z63" s="99"/>
      <c r="AA63" s="99"/>
    </row>
  </sheetData>
  <sheetProtection password="CC92" sheet="1" objects="1" scenarios="1"/>
  <mergeCells count="9">
    <mergeCell ref="W10:AA10"/>
    <mergeCell ref="K11:O11"/>
    <mergeCell ref="W11:AA11"/>
    <mergeCell ref="H2:S2"/>
    <mergeCell ref="H3:S3"/>
    <mergeCell ref="H4:S4"/>
    <mergeCell ref="H5:S5"/>
    <mergeCell ref="K10:O10"/>
    <mergeCell ref="T10:U10"/>
  </mergeCells>
  <conditionalFormatting sqref="N13:N62 Z13:Z62">
    <cfRule type="cellIs" dxfId="47" priority="37" operator="equal">
      <formula>"CUMPLE EJECUCIÓN PLANIFICADA"</formula>
    </cfRule>
    <cfRule type="cellIs" dxfId="46" priority="38" operator="equal">
      <formula>"EJECUCIÓN NO PLANIFICADA"</formula>
    </cfRule>
    <cfRule type="cellIs" dxfId="45" priority="39" operator="equal">
      <formula>"EJECUTA MÁS DE LO PLANIFICADO"</formula>
    </cfRule>
    <cfRule type="cellIs" dxfId="44" priority="40" operator="equal">
      <formula>"NO EJECUTA"</formula>
    </cfRule>
    <cfRule type="cellIs" dxfId="43" priority="41" operator="equal">
      <formula>"BAJA EJECUCIÓN"</formula>
    </cfRule>
    <cfRule type="cellIs" dxfId="42" priority="42" operator="equal">
      <formula>"MEDIANA EJECUCIÓN"</formula>
    </cfRule>
    <cfRule type="cellIs" dxfId="41" priority="43" operator="equal">
      <formula>"CUMPLE EJECUCIÓN PLANIFICADA"</formula>
    </cfRule>
    <cfRule type="cellIs" dxfId="40" priority="44" operator="equal">
      <formula>"EJECUCIÓN NO PLANIFICADA"</formula>
    </cfRule>
    <cfRule type="cellIs" dxfId="39" priority="45" operator="equal">
      <formula>"EJECUTA MÁS DE LO PLANIFICADO"</formula>
    </cfRule>
    <cfRule type="cellIs" dxfId="38" priority="46" operator="equal">
      <formula>"NO EJECUTA"</formula>
    </cfRule>
    <cfRule type="cellIs" dxfId="37" priority="47" operator="equal">
      <formula>"BAJA EJECUCIÓN"</formula>
    </cfRule>
    <cfRule type="cellIs" dxfId="36" priority="48" operator="equal">
      <formula>"MEDIANA EJECUCIÓN"</formula>
    </cfRule>
  </conditionalFormatting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opLeftCell="A14" zoomScale="70" zoomScaleNormal="70" workbookViewId="0">
      <selection activeCell="H13" sqref="H13"/>
    </sheetView>
  </sheetViews>
  <sheetFormatPr baseColWidth="10" defaultRowHeight="15" x14ac:dyDescent="0.25"/>
  <cols>
    <col min="1" max="1" width="14.85546875" customWidth="1"/>
    <col min="2" max="2" width="21.85546875" customWidth="1"/>
    <col min="3" max="3" width="19.85546875" customWidth="1"/>
    <col min="4" max="4" width="26.85546875" customWidth="1"/>
    <col min="5" max="5" width="20.5703125" customWidth="1"/>
    <col min="6" max="6" width="48.28515625" customWidth="1"/>
    <col min="7" max="7" width="29.5703125" customWidth="1"/>
    <col min="8" max="8" width="28.28515625" customWidth="1"/>
    <col min="9" max="9" width="15.140625" style="77" customWidth="1"/>
    <col min="10" max="10" width="24.7109375" style="94" customWidth="1"/>
    <col min="11" max="11" width="19" customWidth="1"/>
    <col min="12" max="12" width="19.140625" style="104" customWidth="1"/>
    <col min="13" max="13" width="19.140625" style="92" customWidth="1"/>
    <col min="14" max="14" width="25.5703125" style="93" customWidth="1"/>
    <col min="15" max="15" width="20.85546875" style="93" customWidth="1"/>
    <col min="16" max="16" width="20" style="94" customWidth="1"/>
    <col min="17" max="17" width="31.5703125" style="56" customWidth="1"/>
    <col min="18" max="18" width="28.28515625" style="56" customWidth="1"/>
    <col min="19" max="19" width="16.85546875" style="56" customWidth="1"/>
    <col min="20" max="20" width="11.42578125" style="80" customWidth="1"/>
    <col min="21" max="21" width="25.5703125" style="56" customWidth="1"/>
    <col min="22" max="22" width="22.28515625" style="56" customWidth="1"/>
    <col min="23" max="23" width="20" style="56" customWidth="1"/>
    <col min="24" max="24" width="19.5703125" style="110" customWidth="1"/>
    <col min="25" max="25" width="17.85546875" style="92" customWidth="1"/>
    <col min="26" max="26" width="14.85546875" style="93" customWidth="1"/>
    <col min="27" max="27" width="28.28515625" style="93" customWidth="1"/>
    <col min="28" max="28" width="11.42578125" style="82"/>
    <col min="29" max="29" width="11.140625" style="82" bestFit="1" customWidth="1"/>
    <col min="30" max="16384" width="11.42578125" style="82"/>
  </cols>
  <sheetData>
    <row r="1" spans="1:29" x14ac:dyDescent="0.25">
      <c r="A1" s="1"/>
      <c r="B1" s="2"/>
      <c r="C1" s="2"/>
      <c r="D1" s="1"/>
      <c r="E1" s="1"/>
      <c r="F1" s="1"/>
      <c r="G1" s="1"/>
      <c r="H1" s="1"/>
      <c r="I1" s="76"/>
      <c r="J1" s="101"/>
      <c r="K1" s="3"/>
      <c r="L1" s="103"/>
      <c r="M1" s="89"/>
      <c r="N1" s="90"/>
      <c r="O1" s="90"/>
      <c r="P1" s="101"/>
      <c r="Q1" s="55"/>
      <c r="R1" s="55"/>
      <c r="S1" s="55"/>
      <c r="T1" s="78"/>
      <c r="U1" s="55"/>
      <c r="V1" s="4"/>
      <c r="W1" s="4"/>
      <c r="X1" s="105"/>
      <c r="Y1" s="89"/>
      <c r="Z1" s="95"/>
      <c r="AA1" s="95"/>
    </row>
    <row r="2" spans="1:29" x14ac:dyDescent="0.25">
      <c r="A2" s="1"/>
      <c r="B2" s="2"/>
      <c r="C2" s="2"/>
      <c r="D2" s="1"/>
      <c r="E2" s="1"/>
      <c r="F2" s="1"/>
      <c r="G2" s="1"/>
      <c r="H2" s="124" t="s">
        <v>0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82"/>
      <c r="U2" s="82"/>
      <c r="V2" s="82"/>
      <c r="W2" s="82"/>
      <c r="X2" s="106"/>
      <c r="Y2" s="97"/>
      <c r="Z2" s="96"/>
      <c r="AA2" s="96"/>
    </row>
    <row r="3" spans="1:29" x14ac:dyDescent="0.25">
      <c r="A3" s="1"/>
      <c r="B3" s="2"/>
      <c r="C3" s="2"/>
      <c r="D3" s="1"/>
      <c r="E3" s="1"/>
      <c r="F3" s="1"/>
      <c r="G3" s="1"/>
      <c r="H3" s="124" t="s">
        <v>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82"/>
      <c r="U3" s="82"/>
      <c r="V3" s="82"/>
      <c r="W3" s="82"/>
      <c r="X3" s="106"/>
      <c r="Y3" s="97"/>
      <c r="Z3" s="96"/>
      <c r="AA3" s="96"/>
    </row>
    <row r="4" spans="1:29" x14ac:dyDescent="0.25">
      <c r="A4" s="1"/>
      <c r="B4" s="2"/>
      <c r="C4" s="2"/>
      <c r="D4" s="1"/>
      <c r="E4" s="1"/>
      <c r="F4" s="1"/>
      <c r="G4" s="1"/>
      <c r="H4" s="125" t="s">
        <v>2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82"/>
      <c r="U4" s="82"/>
      <c r="V4" s="82"/>
      <c r="W4" s="82"/>
      <c r="X4" s="106"/>
      <c r="Y4" s="97"/>
      <c r="Z4" s="96"/>
      <c r="AA4" s="96"/>
    </row>
    <row r="5" spans="1:29" x14ac:dyDescent="0.25">
      <c r="A5" s="1"/>
      <c r="B5" s="2"/>
      <c r="C5" s="2"/>
      <c r="D5" s="1"/>
      <c r="E5" s="1"/>
      <c r="F5" s="1"/>
      <c r="G5" s="1"/>
      <c r="H5" s="124">
        <v>2018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82"/>
      <c r="U5" s="82"/>
      <c r="V5" s="82"/>
      <c r="W5" s="82"/>
      <c r="X5" s="106"/>
      <c r="Y5" s="97"/>
      <c r="Z5" s="96"/>
      <c r="AA5" s="96"/>
    </row>
    <row r="6" spans="1:29" x14ac:dyDescent="0.25">
      <c r="A6" s="1"/>
      <c r="B6" s="2"/>
      <c r="C6" s="2"/>
      <c r="D6" s="1"/>
      <c r="E6" s="1"/>
      <c r="F6" s="1"/>
      <c r="G6" s="1"/>
      <c r="H6" s="1"/>
      <c r="I6" s="76"/>
      <c r="J6" s="101"/>
      <c r="K6" s="3"/>
      <c r="L6" s="103"/>
      <c r="M6" s="89"/>
      <c r="N6" s="90"/>
      <c r="O6" s="90"/>
      <c r="P6" s="101"/>
      <c r="Q6" s="55"/>
      <c r="R6" s="55"/>
      <c r="S6" s="55"/>
      <c r="T6" s="78"/>
      <c r="U6" s="55"/>
      <c r="V6" s="4"/>
      <c r="W6" s="4"/>
      <c r="X6" s="105"/>
      <c r="Y6" s="89"/>
      <c r="Z6" s="95"/>
      <c r="AA6" s="95"/>
    </row>
    <row r="7" spans="1:29" x14ac:dyDescent="0.25">
      <c r="A7" s="1"/>
      <c r="B7" s="2"/>
      <c r="C7" s="2"/>
      <c r="D7" s="1"/>
      <c r="E7" s="1"/>
      <c r="F7" s="1"/>
      <c r="G7" s="1"/>
      <c r="H7" s="1"/>
      <c r="I7" s="76"/>
      <c r="J7" s="101"/>
      <c r="K7" s="3"/>
      <c r="L7" s="103"/>
      <c r="M7" s="89"/>
      <c r="N7" s="90"/>
      <c r="O7" s="90"/>
      <c r="P7" s="101"/>
      <c r="Q7" s="55"/>
      <c r="R7" s="55"/>
      <c r="S7" s="55"/>
      <c r="T7" s="78"/>
      <c r="U7" s="55"/>
      <c r="V7" s="4"/>
      <c r="W7" s="4"/>
      <c r="X7" s="105"/>
      <c r="Y7" s="89"/>
      <c r="Z7" s="95"/>
      <c r="AA7" s="95"/>
    </row>
    <row r="8" spans="1:29" x14ac:dyDescent="0.25">
      <c r="A8" s="1"/>
      <c r="B8" s="2"/>
      <c r="C8" s="2"/>
      <c r="D8" s="1"/>
      <c r="E8" s="1"/>
      <c r="F8" s="1"/>
      <c r="G8" s="1"/>
      <c r="H8" s="1"/>
      <c r="I8" s="76"/>
      <c r="J8" s="101"/>
      <c r="K8" s="3"/>
      <c r="L8" s="103"/>
      <c r="M8" s="89"/>
      <c r="N8" s="90"/>
      <c r="O8" s="90"/>
      <c r="P8" s="101"/>
      <c r="Q8" s="55"/>
      <c r="R8" s="55"/>
      <c r="S8" s="55"/>
      <c r="T8" s="78"/>
      <c r="U8" s="55"/>
      <c r="V8" s="4"/>
      <c r="W8" s="4"/>
      <c r="X8" s="105"/>
      <c r="Y8" s="89"/>
      <c r="Z8" s="95"/>
      <c r="AA8" s="95"/>
    </row>
    <row r="9" spans="1:29" x14ac:dyDescent="0.25">
      <c r="A9" s="1"/>
      <c r="B9" s="2"/>
      <c r="C9" s="2"/>
      <c r="D9" s="1"/>
      <c r="E9" s="1"/>
      <c r="F9" s="1"/>
      <c r="G9" s="1"/>
      <c r="H9" s="1"/>
      <c r="I9" s="76"/>
      <c r="J9" s="101"/>
      <c r="K9" s="1"/>
      <c r="L9" s="78"/>
      <c r="M9" s="89"/>
      <c r="N9" s="91"/>
      <c r="O9" s="91"/>
      <c r="P9" s="101"/>
      <c r="Q9" s="55"/>
      <c r="R9" s="55"/>
      <c r="S9" s="55"/>
      <c r="T9" s="78"/>
      <c r="U9" s="55"/>
      <c r="V9" s="4"/>
      <c r="W9" s="4"/>
      <c r="X9" s="105"/>
      <c r="Y9" s="89"/>
      <c r="Z9" s="95"/>
      <c r="AA9" s="95"/>
    </row>
    <row r="10" spans="1:29" x14ac:dyDescent="0.25">
      <c r="A10" s="1"/>
      <c r="B10" s="5"/>
      <c r="C10" s="5"/>
      <c r="D10" s="5"/>
      <c r="E10" s="5"/>
      <c r="F10" s="5"/>
      <c r="G10" s="6"/>
      <c r="H10" s="6"/>
      <c r="I10" s="6"/>
      <c r="J10" s="7"/>
      <c r="K10" s="123" t="s">
        <v>3</v>
      </c>
      <c r="L10" s="123"/>
      <c r="M10" s="123"/>
      <c r="N10" s="123"/>
      <c r="O10" s="123"/>
      <c r="P10" s="5"/>
      <c r="Q10" s="5"/>
      <c r="R10" s="5"/>
      <c r="S10" s="5"/>
      <c r="T10" s="126"/>
      <c r="U10" s="126"/>
      <c r="V10" s="8"/>
      <c r="W10" s="120" t="s">
        <v>4</v>
      </c>
      <c r="X10" s="121"/>
      <c r="Y10" s="121"/>
      <c r="Z10" s="121"/>
      <c r="AA10" s="122"/>
    </row>
    <row r="11" spans="1:29" x14ac:dyDescent="0.25">
      <c r="A11" s="1"/>
      <c r="B11" s="5"/>
      <c r="C11" s="5"/>
      <c r="D11" s="5"/>
      <c r="E11" s="5"/>
      <c r="F11" s="5"/>
      <c r="G11" s="6"/>
      <c r="H11" s="6"/>
      <c r="I11" s="6"/>
      <c r="J11" s="7"/>
      <c r="K11" s="123" t="s">
        <v>15</v>
      </c>
      <c r="L11" s="123"/>
      <c r="M11" s="123"/>
      <c r="N11" s="123"/>
      <c r="O11" s="123"/>
      <c r="P11" s="5"/>
      <c r="Q11" s="5"/>
      <c r="R11" s="5"/>
      <c r="S11" s="5"/>
      <c r="T11" s="113"/>
      <c r="U11" s="113"/>
      <c r="V11" s="8"/>
      <c r="W11" s="123" t="s">
        <v>15</v>
      </c>
      <c r="X11" s="123"/>
      <c r="Y11" s="123"/>
      <c r="Z11" s="123"/>
      <c r="AA11" s="123"/>
    </row>
    <row r="12" spans="1:29" ht="42.75" customHeight="1" x14ac:dyDescent="0.25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0" t="s">
        <v>12</v>
      </c>
      <c r="I12" s="11" t="s">
        <v>13</v>
      </c>
      <c r="J12" s="12" t="s">
        <v>14</v>
      </c>
      <c r="K12" s="9" t="s">
        <v>419</v>
      </c>
      <c r="L12" s="102" t="s">
        <v>420</v>
      </c>
      <c r="M12" s="88" t="s">
        <v>421</v>
      </c>
      <c r="N12" s="9" t="s">
        <v>422</v>
      </c>
      <c r="O12" s="74" t="s">
        <v>423</v>
      </c>
      <c r="P12" s="9" t="s">
        <v>16</v>
      </c>
      <c r="Q12" s="9" t="s">
        <v>17</v>
      </c>
      <c r="R12" s="9" t="s">
        <v>18</v>
      </c>
      <c r="S12" s="9" t="s">
        <v>405</v>
      </c>
      <c r="T12" s="79" t="s">
        <v>19</v>
      </c>
      <c r="U12" s="9" t="s">
        <v>20</v>
      </c>
      <c r="V12" s="13" t="s">
        <v>21</v>
      </c>
      <c r="W12" s="9" t="s">
        <v>419</v>
      </c>
      <c r="X12" s="107" t="s">
        <v>420</v>
      </c>
      <c r="Y12" s="88" t="s">
        <v>421</v>
      </c>
      <c r="Z12" s="9" t="s">
        <v>422</v>
      </c>
      <c r="AA12" s="74" t="s">
        <v>423</v>
      </c>
    </row>
    <row r="13" spans="1:29" s="85" customFormat="1" ht="342" x14ac:dyDescent="0.25">
      <c r="A13" s="14" t="s">
        <v>283</v>
      </c>
      <c r="B13" s="15" t="s">
        <v>22</v>
      </c>
      <c r="C13" s="14" t="s">
        <v>284</v>
      </c>
      <c r="D13" s="16" t="s">
        <v>23</v>
      </c>
      <c r="E13" s="16" t="s">
        <v>239</v>
      </c>
      <c r="F13" s="33" t="s">
        <v>240</v>
      </c>
      <c r="G13" s="24" t="s">
        <v>241</v>
      </c>
      <c r="H13" s="32" t="s">
        <v>242</v>
      </c>
      <c r="I13" s="24" t="s">
        <v>243</v>
      </c>
      <c r="J13" s="48" t="s">
        <v>244</v>
      </c>
      <c r="K13" s="75">
        <v>9</v>
      </c>
      <c r="L13" s="111"/>
      <c r="M13" s="87" t="str">
        <f t="shared" ref="M13:M16" si="0">IF(L13="","",IFERROR(IF(L13=K13,1,L13/K13),"-"))</f>
        <v/>
      </c>
      <c r="N13" s="53" t="str">
        <f t="shared" ref="N13:N16" si="1">IF(M13="-","EJECUCIÓN NO PLANIFICADA",IF(M13="","",IF(M13&gt;1.15,"EJECUTA MÁS DE LO PLANIFICADO",IF(M13=0,"NO EJECUTA",IF(M13&gt;0.75,"CUMPLE EJECUCIÓN PLANIFICADA",IF(M13&lt;0.5,"BAJA EJECUCIÓN","MEDIANA EJECUCIÓN"))))))</f>
        <v/>
      </c>
      <c r="O13" s="112"/>
      <c r="P13" s="116" t="s">
        <v>25</v>
      </c>
      <c r="Q13" s="19" t="s">
        <v>245</v>
      </c>
      <c r="R13" s="54" t="s">
        <v>246</v>
      </c>
      <c r="S13" s="17" t="s">
        <v>408</v>
      </c>
      <c r="T13" s="53">
        <v>530303</v>
      </c>
      <c r="U13" s="17" t="str">
        <f>VLOOKUP(T13,Etiquetas!$C$2:$D$122,2,FALSE)</f>
        <v>Viáticos y Subsistencias en el Interior</v>
      </c>
      <c r="V13" s="86">
        <v>10829.62</v>
      </c>
      <c r="W13" s="51">
        <v>861.93515151515146</v>
      </c>
      <c r="X13" s="108"/>
      <c r="Y13" s="87" t="str">
        <f t="shared" ref="Y13:Y16" si="2">IF(X13="","",IFERROR(IF(X13=W13,1,X13/W13),"-"))</f>
        <v/>
      </c>
      <c r="Z13" s="114" t="str">
        <f t="shared" ref="Z13:Z16" si="3">IF(Y13="-","EJECUCIÓN NO PLANIFICADA",IF(Y13="","",IF(Y13&gt;1.15,"EJECUTA MÁS DE LO PLANIFICADO",IF(Y13=0,"NO EJECUTA",IF(Y13&gt;0.75,"CUMPLE EJECUCIÓN PLANIFICADA",IF(Y13&lt;0.5,"BAJA EJECUCIÓN","MEDIANA EJECUCIÓN"))))))</f>
        <v/>
      </c>
      <c r="AA13" s="98"/>
      <c r="AB13" s="83"/>
      <c r="AC13" s="84"/>
    </row>
    <row r="14" spans="1:29" s="85" customFormat="1" ht="71.25" x14ac:dyDescent="0.25">
      <c r="A14" s="14" t="s">
        <v>283</v>
      </c>
      <c r="B14" s="15" t="s">
        <v>22</v>
      </c>
      <c r="C14" s="14" t="s">
        <v>284</v>
      </c>
      <c r="D14" s="16" t="s">
        <v>23</v>
      </c>
      <c r="E14" s="16" t="s">
        <v>239</v>
      </c>
      <c r="F14" s="33" t="s">
        <v>240</v>
      </c>
      <c r="G14" s="49" t="s">
        <v>247</v>
      </c>
      <c r="H14" s="49" t="s">
        <v>248</v>
      </c>
      <c r="I14" s="24" t="s">
        <v>418</v>
      </c>
      <c r="J14" s="24" t="s">
        <v>249</v>
      </c>
      <c r="K14" s="50"/>
      <c r="L14" s="111"/>
      <c r="M14" s="87" t="str">
        <f t="shared" si="0"/>
        <v/>
      </c>
      <c r="N14" s="53" t="str">
        <f t="shared" si="1"/>
        <v/>
      </c>
      <c r="O14" s="112"/>
      <c r="P14" s="24" t="s">
        <v>50</v>
      </c>
      <c r="Q14" s="49" t="s">
        <v>250</v>
      </c>
      <c r="R14" s="49" t="s">
        <v>251</v>
      </c>
      <c r="S14" s="17" t="s">
        <v>408</v>
      </c>
      <c r="T14" s="53">
        <v>530701</v>
      </c>
      <c r="U14" s="17" t="str">
        <f>VLOOKUP(T14,Etiquetas!$C$2:$D$122,2,FALSE)</f>
        <v>Desarrollo, Actualización Sistemas Informáticos</v>
      </c>
      <c r="V14" s="86">
        <v>73560.78</v>
      </c>
      <c r="W14" s="51">
        <v>0</v>
      </c>
      <c r="X14" s="108"/>
      <c r="Y14" s="87" t="str">
        <f t="shared" si="2"/>
        <v/>
      </c>
      <c r="Z14" s="114" t="str">
        <f t="shared" si="3"/>
        <v/>
      </c>
      <c r="AA14" s="98"/>
      <c r="AB14" s="83"/>
      <c r="AC14" s="84"/>
    </row>
    <row r="15" spans="1:29" s="85" customFormat="1" ht="71.25" x14ac:dyDescent="0.25">
      <c r="A15" s="14" t="s">
        <v>283</v>
      </c>
      <c r="B15" s="15" t="s">
        <v>22</v>
      </c>
      <c r="C15" s="14" t="s">
        <v>284</v>
      </c>
      <c r="D15" s="16" t="s">
        <v>23</v>
      </c>
      <c r="E15" s="16" t="s">
        <v>239</v>
      </c>
      <c r="F15" s="33" t="s">
        <v>240</v>
      </c>
      <c r="G15" s="49" t="s">
        <v>247</v>
      </c>
      <c r="H15" s="49" t="s">
        <v>248</v>
      </c>
      <c r="I15" s="24" t="s">
        <v>418</v>
      </c>
      <c r="J15" s="24" t="s">
        <v>249</v>
      </c>
      <c r="K15" s="50"/>
      <c r="L15" s="111"/>
      <c r="M15" s="87" t="str">
        <f t="shared" si="0"/>
        <v/>
      </c>
      <c r="N15" s="53" t="str">
        <f t="shared" si="1"/>
        <v/>
      </c>
      <c r="O15" s="112"/>
      <c r="P15" s="24" t="s">
        <v>50</v>
      </c>
      <c r="Q15" s="49" t="s">
        <v>250</v>
      </c>
      <c r="R15" s="49" t="s">
        <v>251</v>
      </c>
      <c r="S15" s="17" t="s">
        <v>408</v>
      </c>
      <c r="T15" s="53">
        <v>530807</v>
      </c>
      <c r="U15" s="17" t="str">
        <f>VLOOKUP(T15,Etiquetas!$C$2:$D$122,2,FALSE)</f>
        <v xml:space="preserve">Materiales de Impresión- Fotografía- Reproducción </v>
      </c>
      <c r="V15" s="86">
        <v>33545.24</v>
      </c>
      <c r="W15" s="51">
        <v>0</v>
      </c>
      <c r="X15" s="108"/>
      <c r="Y15" s="87" t="str">
        <f t="shared" si="2"/>
        <v/>
      </c>
      <c r="Z15" s="114" t="str">
        <f t="shared" si="3"/>
        <v/>
      </c>
      <c r="AA15" s="98"/>
      <c r="AB15" s="83"/>
      <c r="AC15" s="84"/>
    </row>
    <row r="16" spans="1:29" s="85" customFormat="1" ht="71.25" x14ac:dyDescent="0.25">
      <c r="A16" s="14" t="s">
        <v>283</v>
      </c>
      <c r="B16" s="15" t="s">
        <v>22</v>
      </c>
      <c r="C16" s="14" t="s">
        <v>284</v>
      </c>
      <c r="D16" s="16" t="s">
        <v>23</v>
      </c>
      <c r="E16" s="16" t="s">
        <v>239</v>
      </c>
      <c r="F16" s="33" t="s">
        <v>240</v>
      </c>
      <c r="G16" s="49" t="s">
        <v>247</v>
      </c>
      <c r="H16" s="49" t="s">
        <v>248</v>
      </c>
      <c r="I16" s="24" t="s">
        <v>418</v>
      </c>
      <c r="J16" s="24" t="s">
        <v>249</v>
      </c>
      <c r="K16" s="50"/>
      <c r="L16" s="111"/>
      <c r="M16" s="87" t="str">
        <f t="shared" si="0"/>
        <v/>
      </c>
      <c r="N16" s="53" t="str">
        <f t="shared" si="1"/>
        <v/>
      </c>
      <c r="O16" s="112"/>
      <c r="P16" s="24" t="s">
        <v>50</v>
      </c>
      <c r="Q16" s="49" t="s">
        <v>250</v>
      </c>
      <c r="R16" s="49" t="s">
        <v>251</v>
      </c>
      <c r="S16" s="17" t="s">
        <v>409</v>
      </c>
      <c r="T16" s="53">
        <v>570203</v>
      </c>
      <c r="U16" s="17" t="str">
        <f>VLOOKUP(T16,Etiquetas!$C$2:$D$122,2,FALSE)</f>
        <v>Comisiones Bancarias</v>
      </c>
      <c r="V16" s="86">
        <v>2669</v>
      </c>
      <c r="W16" s="51">
        <v>0</v>
      </c>
      <c r="X16" s="108"/>
      <c r="Y16" s="87" t="str">
        <f t="shared" si="2"/>
        <v/>
      </c>
      <c r="Z16" s="114" t="str">
        <f t="shared" si="3"/>
        <v/>
      </c>
      <c r="AA16" s="98"/>
      <c r="AB16" s="83"/>
      <c r="AC16" s="84"/>
    </row>
    <row r="17" spans="9:27" x14ac:dyDescent="0.25">
      <c r="I17"/>
      <c r="U17" s="57" t="s">
        <v>303</v>
      </c>
      <c r="V17" s="58">
        <f>SUM(V13:V16)</f>
        <v>120604.63999999998</v>
      </c>
      <c r="W17" s="58">
        <f>SUM(W13:W16)</f>
        <v>861.93515151515146</v>
      </c>
      <c r="X17" s="109"/>
      <c r="Y17" s="100"/>
      <c r="Z17" s="99"/>
      <c r="AA17" s="99"/>
    </row>
  </sheetData>
  <sheetProtection password="CC92" sheet="1" objects="1" scenarios="1"/>
  <mergeCells count="9">
    <mergeCell ref="W10:AA10"/>
    <mergeCell ref="K11:O11"/>
    <mergeCell ref="W11:AA11"/>
    <mergeCell ref="H2:S2"/>
    <mergeCell ref="H3:S3"/>
    <mergeCell ref="H4:S4"/>
    <mergeCell ref="H5:S5"/>
    <mergeCell ref="K10:O10"/>
    <mergeCell ref="T10:U10"/>
  </mergeCells>
  <conditionalFormatting sqref="N13:N16 Z13:Z16">
    <cfRule type="cellIs" dxfId="35" priority="37" operator="equal">
      <formula>"CUMPLE EJECUCIÓN PLANIFICADA"</formula>
    </cfRule>
    <cfRule type="cellIs" dxfId="34" priority="38" operator="equal">
      <formula>"EJECUCIÓN NO PLANIFICADA"</formula>
    </cfRule>
    <cfRule type="cellIs" dxfId="33" priority="39" operator="equal">
      <formula>"EJECUTA MÁS DE LO PLANIFICADO"</formula>
    </cfRule>
    <cfRule type="cellIs" dxfId="32" priority="40" operator="equal">
      <formula>"NO EJECUTA"</formula>
    </cfRule>
    <cfRule type="cellIs" dxfId="31" priority="41" operator="equal">
      <formula>"BAJA EJECUCIÓN"</formula>
    </cfRule>
    <cfRule type="cellIs" dxfId="30" priority="42" operator="equal">
      <formula>"MEDIANA EJECUCIÓN"</formula>
    </cfRule>
    <cfRule type="cellIs" dxfId="29" priority="43" operator="equal">
      <formula>"CUMPLE EJECUCIÓN PLANIFICADA"</formula>
    </cfRule>
    <cfRule type="cellIs" dxfId="28" priority="44" operator="equal">
      <formula>"EJECUCIÓN NO PLANIFICADA"</formula>
    </cfRule>
    <cfRule type="cellIs" dxfId="27" priority="45" operator="equal">
      <formula>"EJECUTA MÁS DE LO PLANIFICADO"</formula>
    </cfRule>
    <cfRule type="cellIs" dxfId="26" priority="46" operator="equal">
      <formula>"NO EJECUTA"</formula>
    </cfRule>
    <cfRule type="cellIs" dxfId="25" priority="47" operator="equal">
      <formula>"BAJA EJECUCIÓN"</formula>
    </cfRule>
    <cfRule type="cellIs" dxfId="24" priority="48" operator="equal">
      <formula>"MEDIANA EJECUCIÓN"</formula>
    </cfRule>
  </conditionalFormatting>
  <pageMargins left="0.7" right="0.7" top="0.75" bottom="0.75" header="0.3" footer="0.3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zoomScale="70" zoomScaleNormal="70" workbookViewId="0">
      <selection activeCell="D7" sqref="D7"/>
    </sheetView>
  </sheetViews>
  <sheetFormatPr baseColWidth="10" defaultRowHeight="15" x14ac:dyDescent="0.25"/>
  <cols>
    <col min="1" max="1" width="14.85546875" customWidth="1"/>
    <col min="2" max="2" width="21.85546875" customWidth="1"/>
    <col min="3" max="3" width="19.85546875" customWidth="1"/>
    <col min="4" max="4" width="26.85546875" customWidth="1"/>
    <col min="5" max="5" width="20.5703125" customWidth="1"/>
    <col min="6" max="6" width="48.28515625" customWidth="1"/>
    <col min="7" max="7" width="29.5703125" customWidth="1"/>
    <col min="8" max="8" width="28.28515625" customWidth="1"/>
    <col min="9" max="9" width="15.140625" style="77" customWidth="1"/>
    <col min="10" max="10" width="24.7109375" style="94" customWidth="1"/>
    <col min="11" max="11" width="19" customWidth="1"/>
    <col min="12" max="12" width="19.140625" style="104" customWidth="1"/>
    <col min="13" max="13" width="19.140625" style="92" customWidth="1"/>
    <col min="14" max="14" width="25.5703125" style="93" customWidth="1"/>
    <col min="15" max="15" width="20.85546875" style="93" customWidth="1"/>
    <col min="16" max="16" width="20" style="94" customWidth="1"/>
    <col min="17" max="17" width="31.5703125" style="56" customWidth="1"/>
    <col min="18" max="18" width="28.28515625" style="56" customWidth="1"/>
    <col min="19" max="19" width="16.85546875" style="56" customWidth="1"/>
    <col min="20" max="20" width="11.42578125" style="80" customWidth="1"/>
    <col min="21" max="21" width="25.5703125" style="56" customWidth="1"/>
    <col min="22" max="22" width="22.28515625" style="56" customWidth="1"/>
    <col min="23" max="23" width="20" style="56" customWidth="1"/>
    <col min="24" max="24" width="19.5703125" style="110" customWidth="1"/>
    <col min="25" max="25" width="17.85546875" style="92" customWidth="1"/>
    <col min="26" max="26" width="14.85546875" style="93" customWidth="1"/>
    <col min="27" max="27" width="28.28515625" style="93" customWidth="1"/>
    <col min="28" max="28" width="11.42578125" style="82"/>
    <col min="29" max="29" width="11.140625" style="82" bestFit="1" customWidth="1"/>
    <col min="30" max="16384" width="11.42578125" style="82"/>
  </cols>
  <sheetData>
    <row r="1" spans="1:29" x14ac:dyDescent="0.25">
      <c r="A1" s="1"/>
      <c r="B1" s="2"/>
      <c r="C1" s="2"/>
      <c r="D1" s="1"/>
      <c r="E1" s="1"/>
      <c r="F1" s="1"/>
      <c r="G1" s="1"/>
      <c r="H1" s="1"/>
      <c r="I1" s="76"/>
      <c r="J1" s="101"/>
      <c r="K1" s="3"/>
      <c r="L1" s="103"/>
      <c r="M1" s="89"/>
      <c r="N1" s="90"/>
      <c r="O1" s="90"/>
      <c r="P1" s="101"/>
      <c r="Q1" s="55"/>
      <c r="R1" s="55"/>
      <c r="S1" s="55"/>
      <c r="T1" s="78"/>
      <c r="U1" s="55"/>
      <c r="V1" s="4"/>
      <c r="W1" s="4"/>
      <c r="X1" s="105"/>
      <c r="Y1" s="89"/>
      <c r="Z1" s="95"/>
      <c r="AA1" s="95"/>
    </row>
    <row r="2" spans="1:29" x14ac:dyDescent="0.25">
      <c r="A2" s="1"/>
      <c r="B2" s="2"/>
      <c r="C2" s="2"/>
      <c r="D2" s="1"/>
      <c r="E2" s="1"/>
      <c r="F2" s="1"/>
      <c r="G2" s="1"/>
      <c r="H2" s="124" t="s">
        <v>0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82"/>
      <c r="U2" s="82"/>
      <c r="V2" s="82"/>
      <c r="W2" s="82"/>
      <c r="X2" s="106"/>
      <c r="Y2" s="97"/>
      <c r="Z2" s="96"/>
      <c r="AA2" s="96"/>
    </row>
    <row r="3" spans="1:29" x14ac:dyDescent="0.25">
      <c r="A3" s="1"/>
      <c r="B3" s="2"/>
      <c r="C3" s="2"/>
      <c r="D3" s="1"/>
      <c r="E3" s="1"/>
      <c r="F3" s="1"/>
      <c r="G3" s="1"/>
      <c r="H3" s="124" t="s">
        <v>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82"/>
      <c r="U3" s="82"/>
      <c r="V3" s="82"/>
      <c r="W3" s="82"/>
      <c r="X3" s="106"/>
      <c r="Y3" s="97"/>
      <c r="Z3" s="96"/>
      <c r="AA3" s="96"/>
    </row>
    <row r="4" spans="1:29" x14ac:dyDescent="0.25">
      <c r="A4" s="1"/>
      <c r="B4" s="2"/>
      <c r="C4" s="2"/>
      <c r="D4" s="1"/>
      <c r="E4" s="1"/>
      <c r="F4" s="1"/>
      <c r="G4" s="1"/>
      <c r="H4" s="125" t="s">
        <v>2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82"/>
      <c r="U4" s="82"/>
      <c r="V4" s="82"/>
      <c r="W4" s="82"/>
      <c r="X4" s="106"/>
      <c r="Y4" s="97"/>
      <c r="Z4" s="96"/>
      <c r="AA4" s="96"/>
    </row>
    <row r="5" spans="1:29" x14ac:dyDescent="0.25">
      <c r="A5" s="1"/>
      <c r="B5" s="2"/>
      <c r="C5" s="2"/>
      <c r="D5" s="1"/>
      <c r="E5" s="1"/>
      <c r="F5" s="1"/>
      <c r="G5" s="1"/>
      <c r="H5" s="124">
        <v>2018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82"/>
      <c r="U5" s="82"/>
      <c r="V5" s="82"/>
      <c r="W5" s="82"/>
      <c r="X5" s="106"/>
      <c r="Y5" s="97"/>
      <c r="Z5" s="96"/>
      <c r="AA5" s="96"/>
    </row>
    <row r="6" spans="1:29" x14ac:dyDescent="0.25">
      <c r="A6" s="1"/>
      <c r="B6" s="2"/>
      <c r="C6" s="2"/>
      <c r="D6" s="1"/>
      <c r="E6" s="1"/>
      <c r="F6" s="1"/>
      <c r="G6" s="1"/>
      <c r="H6" s="1"/>
      <c r="I6" s="76"/>
      <c r="J6" s="101"/>
      <c r="K6" s="3"/>
      <c r="L6" s="103"/>
      <c r="M6" s="89"/>
      <c r="N6" s="90"/>
      <c r="O6" s="90"/>
      <c r="P6" s="101"/>
      <c r="Q6" s="55"/>
      <c r="R6" s="55"/>
      <c r="S6" s="55"/>
      <c r="T6" s="78"/>
      <c r="U6" s="55"/>
      <c r="V6" s="4"/>
      <c r="W6" s="4"/>
      <c r="X6" s="105"/>
      <c r="Y6" s="89"/>
      <c r="Z6" s="95"/>
      <c r="AA6" s="95"/>
    </row>
    <row r="7" spans="1:29" x14ac:dyDescent="0.25">
      <c r="A7" s="1"/>
      <c r="B7" s="2"/>
      <c r="C7" s="2"/>
      <c r="D7" s="1"/>
      <c r="E7" s="1"/>
      <c r="F7" s="1"/>
      <c r="G7" s="1"/>
      <c r="H7" s="1"/>
      <c r="I7" s="76"/>
      <c r="J7" s="101"/>
      <c r="K7" s="3"/>
      <c r="L7" s="103"/>
      <c r="M7" s="89"/>
      <c r="N7" s="90"/>
      <c r="O7" s="90"/>
      <c r="P7" s="101"/>
      <c r="Q7" s="55"/>
      <c r="R7" s="55"/>
      <c r="S7" s="55"/>
      <c r="T7" s="78"/>
      <c r="U7" s="55"/>
      <c r="V7" s="4"/>
      <c r="W7" s="4"/>
      <c r="X7" s="105"/>
      <c r="Y7" s="89"/>
      <c r="Z7" s="95"/>
      <c r="AA7" s="95"/>
    </row>
    <row r="8" spans="1:29" x14ac:dyDescent="0.25">
      <c r="A8" s="1"/>
      <c r="B8" s="2"/>
      <c r="C8" s="2"/>
      <c r="D8" s="1"/>
      <c r="E8" s="1"/>
      <c r="F8" s="1"/>
      <c r="G8" s="1"/>
      <c r="H8" s="1"/>
      <c r="I8" s="76"/>
      <c r="J8" s="101"/>
      <c r="K8" s="3"/>
      <c r="L8" s="103"/>
      <c r="M8" s="89"/>
      <c r="N8" s="90"/>
      <c r="O8" s="90"/>
      <c r="P8" s="101"/>
      <c r="Q8" s="55"/>
      <c r="R8" s="55"/>
      <c r="S8" s="55"/>
      <c r="T8" s="78"/>
      <c r="U8" s="55"/>
      <c r="V8" s="4"/>
      <c r="W8" s="4"/>
      <c r="X8" s="105"/>
      <c r="Y8" s="89"/>
      <c r="Z8" s="95"/>
      <c r="AA8" s="95"/>
    </row>
    <row r="9" spans="1:29" x14ac:dyDescent="0.25">
      <c r="A9" s="1"/>
      <c r="B9" s="2"/>
      <c r="C9" s="2"/>
      <c r="D9" s="1"/>
      <c r="E9" s="1"/>
      <c r="F9" s="1"/>
      <c r="G9" s="1"/>
      <c r="H9" s="1"/>
      <c r="I9" s="76"/>
      <c r="J9" s="101"/>
      <c r="K9" s="1"/>
      <c r="L9" s="78"/>
      <c r="M9" s="89"/>
      <c r="N9" s="91"/>
      <c r="O9" s="91"/>
      <c r="P9" s="101"/>
      <c r="Q9" s="55"/>
      <c r="R9" s="55"/>
      <c r="S9" s="55"/>
      <c r="T9" s="78"/>
      <c r="U9" s="55"/>
      <c r="V9" s="4"/>
      <c r="W9" s="4"/>
      <c r="X9" s="105"/>
      <c r="Y9" s="89"/>
      <c r="Z9" s="95"/>
      <c r="AA9" s="95"/>
    </row>
    <row r="10" spans="1:29" x14ac:dyDescent="0.25">
      <c r="A10" s="1"/>
      <c r="B10" s="5"/>
      <c r="C10" s="5"/>
      <c r="D10" s="5"/>
      <c r="E10" s="5"/>
      <c r="F10" s="5"/>
      <c r="G10" s="6"/>
      <c r="H10" s="6"/>
      <c r="I10" s="6"/>
      <c r="J10" s="7"/>
      <c r="K10" s="123" t="s">
        <v>3</v>
      </c>
      <c r="L10" s="123"/>
      <c r="M10" s="123"/>
      <c r="N10" s="123"/>
      <c r="O10" s="123"/>
      <c r="P10" s="5"/>
      <c r="Q10" s="5"/>
      <c r="R10" s="5"/>
      <c r="S10" s="5"/>
      <c r="T10" s="126"/>
      <c r="U10" s="126"/>
      <c r="V10" s="8"/>
      <c r="W10" s="120" t="s">
        <v>4</v>
      </c>
      <c r="X10" s="121"/>
      <c r="Y10" s="121"/>
      <c r="Z10" s="121"/>
      <c r="AA10" s="122"/>
    </row>
    <row r="11" spans="1:29" x14ac:dyDescent="0.25">
      <c r="A11" s="1"/>
      <c r="B11" s="5"/>
      <c r="C11" s="5"/>
      <c r="D11" s="5"/>
      <c r="E11" s="5"/>
      <c r="F11" s="5"/>
      <c r="G11" s="6"/>
      <c r="H11" s="6"/>
      <c r="I11" s="6"/>
      <c r="J11" s="7"/>
      <c r="K11" s="123" t="s">
        <v>15</v>
      </c>
      <c r="L11" s="123"/>
      <c r="M11" s="123"/>
      <c r="N11" s="123"/>
      <c r="O11" s="123"/>
      <c r="P11" s="5"/>
      <c r="Q11" s="5"/>
      <c r="R11" s="5"/>
      <c r="S11" s="5"/>
      <c r="T11" s="113"/>
      <c r="U11" s="113"/>
      <c r="V11" s="8"/>
      <c r="W11" s="123" t="s">
        <v>15</v>
      </c>
      <c r="X11" s="123"/>
      <c r="Y11" s="123"/>
      <c r="Z11" s="123"/>
      <c r="AA11" s="123"/>
    </row>
    <row r="12" spans="1:29" ht="42.75" customHeight="1" x14ac:dyDescent="0.25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0" t="s">
        <v>12</v>
      </c>
      <c r="I12" s="11" t="s">
        <v>13</v>
      </c>
      <c r="J12" s="12" t="s">
        <v>14</v>
      </c>
      <c r="K12" s="9" t="s">
        <v>419</v>
      </c>
      <c r="L12" s="102" t="s">
        <v>420</v>
      </c>
      <c r="M12" s="88" t="s">
        <v>421</v>
      </c>
      <c r="N12" s="9" t="s">
        <v>422</v>
      </c>
      <c r="O12" s="74" t="s">
        <v>423</v>
      </c>
      <c r="P12" s="9" t="s">
        <v>16</v>
      </c>
      <c r="Q12" s="9" t="s">
        <v>17</v>
      </c>
      <c r="R12" s="9" t="s">
        <v>18</v>
      </c>
      <c r="S12" s="9" t="s">
        <v>405</v>
      </c>
      <c r="T12" s="79" t="s">
        <v>19</v>
      </c>
      <c r="U12" s="9" t="s">
        <v>20</v>
      </c>
      <c r="V12" s="13" t="s">
        <v>21</v>
      </c>
      <c r="W12" s="9" t="s">
        <v>419</v>
      </c>
      <c r="X12" s="107" t="s">
        <v>420</v>
      </c>
      <c r="Y12" s="88" t="s">
        <v>421</v>
      </c>
      <c r="Z12" s="9" t="s">
        <v>422</v>
      </c>
      <c r="AA12" s="74" t="s">
        <v>423</v>
      </c>
    </row>
    <row r="13" spans="1:29" s="85" customFormat="1" ht="85.5" x14ac:dyDescent="0.25">
      <c r="A13" s="14" t="s">
        <v>283</v>
      </c>
      <c r="B13" s="15" t="s">
        <v>22</v>
      </c>
      <c r="C13" s="14" t="s">
        <v>284</v>
      </c>
      <c r="D13" s="16" t="s">
        <v>23</v>
      </c>
      <c r="E13" s="16" t="s">
        <v>128</v>
      </c>
      <c r="F13" s="33" t="s">
        <v>129</v>
      </c>
      <c r="G13" s="18" t="s">
        <v>130</v>
      </c>
      <c r="H13" s="16" t="s">
        <v>131</v>
      </c>
      <c r="I13" s="114" t="s">
        <v>132</v>
      </c>
      <c r="J13" s="114" t="s">
        <v>133</v>
      </c>
      <c r="K13" s="34" t="s">
        <v>134</v>
      </c>
      <c r="L13" s="111"/>
      <c r="M13" s="87" t="str">
        <f t="shared" ref="M13:M15" si="0">IF(L13="","",IFERROR(IF(L13=K13,1,L13/K13),"-"))</f>
        <v/>
      </c>
      <c r="N13" s="53" t="str">
        <f t="shared" ref="N13:N15" si="1">IF(M13="-","EJECUCIÓN NO PLANIFICADA",IF(M13="","",IF(M13&gt;1.15,"EJECUTA MÁS DE LO PLANIFICADO",IF(M13=0,"NO EJECUTA",IF(M13&gt;0.75,"CUMPLE EJECUCIÓN PLANIFICADA",IF(M13&lt;0.5,"BAJA EJECUCIÓN","MEDIANA EJECUCIÓN"))))))</f>
        <v/>
      </c>
      <c r="O13" s="112"/>
      <c r="P13" s="114" t="s">
        <v>41</v>
      </c>
      <c r="Q13" s="16" t="s">
        <v>135</v>
      </c>
      <c r="R13" s="16" t="s">
        <v>136</v>
      </c>
      <c r="S13" s="17" t="s">
        <v>407</v>
      </c>
      <c r="T13" s="53">
        <v>510105</v>
      </c>
      <c r="U13" s="17" t="str">
        <f>VLOOKUP(T13,Etiquetas!$C$2:$D$122,2,FALSE)</f>
        <v>Remuneraciones Unificadas</v>
      </c>
      <c r="V13" s="86">
        <v>4587956</v>
      </c>
      <c r="W13" s="117">
        <v>328791.77307692304</v>
      </c>
      <c r="X13" s="108"/>
      <c r="Y13" s="87" t="str">
        <f t="shared" ref="Y13:Y15" si="2">IF(X13="","",IFERROR(IF(X13=W13,1,X13/W13),"-"))</f>
        <v/>
      </c>
      <c r="Z13" s="114" t="str">
        <f t="shared" ref="Z13:Z15" si="3">IF(Y13="-","EJECUCIÓN NO PLANIFICADA",IF(Y13="","",IF(Y13&gt;1.15,"EJECUTA MÁS DE LO PLANIFICADO",IF(Y13=0,"NO EJECUTA",IF(Y13&gt;0.75,"CUMPLE EJECUCIÓN PLANIFICADA",IF(Y13&lt;0.5,"BAJA EJECUCIÓN","MEDIANA EJECUCIÓN"))))))</f>
        <v/>
      </c>
      <c r="AA13" s="98"/>
      <c r="AB13" s="83"/>
      <c r="AC13" s="84"/>
    </row>
    <row r="14" spans="1:29" s="85" customFormat="1" ht="85.5" x14ac:dyDescent="0.25">
      <c r="A14" s="14" t="s">
        <v>283</v>
      </c>
      <c r="B14" s="15" t="s">
        <v>22</v>
      </c>
      <c r="C14" s="14" t="s">
        <v>284</v>
      </c>
      <c r="D14" s="16" t="s">
        <v>23</v>
      </c>
      <c r="E14" s="16" t="s">
        <v>128</v>
      </c>
      <c r="F14" s="33" t="s">
        <v>129</v>
      </c>
      <c r="G14" s="18" t="s">
        <v>130</v>
      </c>
      <c r="H14" s="16" t="s">
        <v>131</v>
      </c>
      <c r="I14" s="114" t="s">
        <v>132</v>
      </c>
      <c r="J14" s="114" t="s">
        <v>133</v>
      </c>
      <c r="K14" s="34" t="s">
        <v>134</v>
      </c>
      <c r="L14" s="111"/>
      <c r="M14" s="87" t="str">
        <f t="shared" si="0"/>
        <v/>
      </c>
      <c r="N14" s="53" t="str">
        <f t="shared" si="1"/>
        <v/>
      </c>
      <c r="O14" s="112"/>
      <c r="P14" s="114" t="s">
        <v>41</v>
      </c>
      <c r="Q14" s="16" t="s">
        <v>135</v>
      </c>
      <c r="R14" s="16" t="s">
        <v>136</v>
      </c>
      <c r="S14" s="17" t="s">
        <v>407</v>
      </c>
      <c r="T14" s="53">
        <v>510106</v>
      </c>
      <c r="U14" s="17" t="str">
        <f>VLOOKUP(T14,Etiquetas!$C$2:$D$122,2,FALSE)</f>
        <v>Salarios Unificados</v>
      </c>
      <c r="V14" s="86">
        <v>708720</v>
      </c>
      <c r="W14" s="117">
        <v>50016.153846153844</v>
      </c>
      <c r="X14" s="108"/>
      <c r="Y14" s="87" t="str">
        <f t="shared" si="2"/>
        <v/>
      </c>
      <c r="Z14" s="114" t="str">
        <f t="shared" si="3"/>
        <v/>
      </c>
      <c r="AA14" s="98"/>
      <c r="AB14" s="83"/>
      <c r="AC14" s="84"/>
    </row>
    <row r="15" spans="1:29" s="85" customFormat="1" ht="85.5" x14ac:dyDescent="0.25">
      <c r="A15" s="14" t="s">
        <v>283</v>
      </c>
      <c r="B15" s="15" t="s">
        <v>22</v>
      </c>
      <c r="C15" s="14" t="s">
        <v>284</v>
      </c>
      <c r="D15" s="16" t="s">
        <v>23</v>
      </c>
      <c r="E15" s="16" t="s">
        <v>128</v>
      </c>
      <c r="F15" s="33" t="s">
        <v>129</v>
      </c>
      <c r="G15" s="18" t="s">
        <v>130</v>
      </c>
      <c r="H15" s="16" t="s">
        <v>131</v>
      </c>
      <c r="I15" s="114" t="s">
        <v>132</v>
      </c>
      <c r="J15" s="114" t="s">
        <v>133</v>
      </c>
      <c r="K15" s="34" t="s">
        <v>134</v>
      </c>
      <c r="L15" s="111"/>
      <c r="M15" s="87" t="str">
        <f t="shared" si="0"/>
        <v/>
      </c>
      <c r="N15" s="53" t="str">
        <f t="shared" si="1"/>
        <v/>
      </c>
      <c r="O15" s="112"/>
      <c r="P15" s="114" t="s">
        <v>41</v>
      </c>
      <c r="Q15" s="16" t="s">
        <v>135</v>
      </c>
      <c r="R15" s="16" t="s">
        <v>136</v>
      </c>
      <c r="S15" s="17" t="s">
        <v>407</v>
      </c>
      <c r="T15" s="53">
        <v>510203</v>
      </c>
      <c r="U15" s="17" t="str">
        <f>VLOOKUP(T15,Etiquetas!$C$2:$D$122,2,FALSE)</f>
        <v>Decimotercer Sueldo</v>
      </c>
      <c r="V15" s="86">
        <v>647529</v>
      </c>
      <c r="W15" s="117">
        <v>48893.68153846154</v>
      </c>
      <c r="X15" s="108"/>
      <c r="Y15" s="87" t="str">
        <f t="shared" si="2"/>
        <v/>
      </c>
      <c r="Z15" s="114" t="str">
        <f t="shared" si="3"/>
        <v/>
      </c>
      <c r="AA15" s="98"/>
      <c r="AB15" s="83"/>
      <c r="AC15" s="84"/>
    </row>
    <row r="16" spans="1:29" s="85" customFormat="1" ht="85.5" x14ac:dyDescent="0.25">
      <c r="A16" s="14" t="s">
        <v>283</v>
      </c>
      <c r="B16" s="15" t="s">
        <v>22</v>
      </c>
      <c r="C16" s="14" t="s">
        <v>284</v>
      </c>
      <c r="D16" s="16" t="s">
        <v>23</v>
      </c>
      <c r="E16" s="16" t="s">
        <v>128</v>
      </c>
      <c r="F16" s="33" t="s">
        <v>129</v>
      </c>
      <c r="G16" s="18" t="s">
        <v>130</v>
      </c>
      <c r="H16" s="16" t="s">
        <v>131</v>
      </c>
      <c r="I16" s="114" t="s">
        <v>132</v>
      </c>
      <c r="J16" s="114" t="s">
        <v>133</v>
      </c>
      <c r="K16" s="34" t="s">
        <v>134</v>
      </c>
      <c r="L16" s="111"/>
      <c r="M16" s="87" t="str">
        <f t="shared" ref="M16:M62" si="4">IF(L16="","",IFERROR(IF(L16=K16,1,L16/K16),"-"))</f>
        <v/>
      </c>
      <c r="N16" s="53" t="str">
        <f t="shared" ref="N16:N62" si="5">IF(M16="-","EJECUCIÓN NO PLANIFICADA",IF(M16="","",IF(M16&gt;1.15,"EJECUTA MÁS DE LO PLANIFICADO",IF(M16=0,"NO EJECUTA",IF(M16&gt;0.75,"CUMPLE EJECUCIÓN PLANIFICADA",IF(M16&lt;0.5,"BAJA EJECUCIÓN","MEDIANA EJECUCIÓN"))))))</f>
        <v/>
      </c>
      <c r="O16" s="112"/>
      <c r="P16" s="114" t="s">
        <v>41</v>
      </c>
      <c r="Q16" s="16" t="s">
        <v>135</v>
      </c>
      <c r="R16" s="16" t="s">
        <v>136</v>
      </c>
      <c r="S16" s="17" t="s">
        <v>407</v>
      </c>
      <c r="T16" s="53">
        <v>510204</v>
      </c>
      <c r="U16" s="17" t="str">
        <f>VLOOKUP(T16,Etiquetas!$C$2:$D$122,2,FALSE)</f>
        <v>Decimocuarto Sueldo</v>
      </c>
      <c r="V16" s="86">
        <v>228375</v>
      </c>
      <c r="W16" s="117">
        <v>17322.98076923077</v>
      </c>
      <c r="X16" s="108"/>
      <c r="Y16" s="87" t="str">
        <f t="shared" ref="Y16:Y62" si="6">IF(X16="","",IFERROR(IF(X16=W16,1,X16/W16),"-"))</f>
        <v/>
      </c>
      <c r="Z16" s="114" t="str">
        <f t="shared" ref="Z16:Z62" si="7">IF(Y16="-","EJECUCIÓN NO PLANIFICADA",IF(Y16="","",IF(Y16&gt;1.15,"EJECUTA MÁS DE LO PLANIFICADO",IF(Y16=0,"NO EJECUTA",IF(Y16&gt;0.75,"CUMPLE EJECUCIÓN PLANIFICADA",IF(Y16&lt;0.5,"BAJA EJECUCIÓN","MEDIANA EJECUCIÓN"))))))</f>
        <v/>
      </c>
      <c r="AA16" s="98"/>
      <c r="AB16" s="83"/>
      <c r="AC16" s="84"/>
    </row>
    <row r="17" spans="1:29" s="85" customFormat="1" ht="85.5" x14ac:dyDescent="0.25">
      <c r="A17" s="14" t="s">
        <v>283</v>
      </c>
      <c r="B17" s="15" t="s">
        <v>22</v>
      </c>
      <c r="C17" s="14" t="s">
        <v>284</v>
      </c>
      <c r="D17" s="16" t="s">
        <v>23</v>
      </c>
      <c r="E17" s="16" t="s">
        <v>128</v>
      </c>
      <c r="F17" s="33" t="s">
        <v>129</v>
      </c>
      <c r="G17" s="18" t="s">
        <v>130</v>
      </c>
      <c r="H17" s="16" t="s">
        <v>131</v>
      </c>
      <c r="I17" s="114" t="s">
        <v>132</v>
      </c>
      <c r="J17" s="114" t="s">
        <v>133</v>
      </c>
      <c r="K17" s="34" t="s">
        <v>134</v>
      </c>
      <c r="L17" s="111"/>
      <c r="M17" s="87" t="str">
        <f t="shared" si="4"/>
        <v/>
      </c>
      <c r="N17" s="53" t="str">
        <f t="shared" si="5"/>
        <v/>
      </c>
      <c r="O17" s="112"/>
      <c r="P17" s="114" t="s">
        <v>41</v>
      </c>
      <c r="Q17" s="16" t="s">
        <v>135</v>
      </c>
      <c r="R17" s="16" t="s">
        <v>136</v>
      </c>
      <c r="S17" s="17" t="s">
        <v>407</v>
      </c>
      <c r="T17" s="53">
        <v>510306</v>
      </c>
      <c r="U17" s="17" t="str">
        <f>VLOOKUP(T17,Etiquetas!$C$2:$D$122,2,FALSE)</f>
        <v>Alimentación</v>
      </c>
      <c r="V17" s="86">
        <v>99840</v>
      </c>
      <c r="W17" s="117">
        <v>7090.7692307692305</v>
      </c>
      <c r="X17" s="108"/>
      <c r="Y17" s="87" t="str">
        <f t="shared" si="6"/>
        <v/>
      </c>
      <c r="Z17" s="114" t="str">
        <f t="shared" si="7"/>
        <v/>
      </c>
      <c r="AA17" s="98"/>
      <c r="AB17" s="83"/>
      <c r="AC17" s="84"/>
    </row>
    <row r="18" spans="1:29" s="85" customFormat="1" ht="85.5" x14ac:dyDescent="0.25">
      <c r="A18" s="14" t="s">
        <v>283</v>
      </c>
      <c r="B18" s="15" t="s">
        <v>22</v>
      </c>
      <c r="C18" s="14" t="s">
        <v>284</v>
      </c>
      <c r="D18" s="16" t="s">
        <v>23</v>
      </c>
      <c r="E18" s="16" t="s">
        <v>128</v>
      </c>
      <c r="F18" s="33" t="s">
        <v>129</v>
      </c>
      <c r="G18" s="18" t="s">
        <v>130</v>
      </c>
      <c r="H18" s="16" t="s">
        <v>131</v>
      </c>
      <c r="I18" s="114" t="s">
        <v>132</v>
      </c>
      <c r="J18" s="114" t="s">
        <v>133</v>
      </c>
      <c r="K18" s="34" t="s">
        <v>134</v>
      </c>
      <c r="L18" s="111"/>
      <c r="M18" s="87" t="str">
        <f t="shared" si="4"/>
        <v/>
      </c>
      <c r="N18" s="53" t="str">
        <f t="shared" si="5"/>
        <v/>
      </c>
      <c r="O18" s="112"/>
      <c r="P18" s="114" t="s">
        <v>41</v>
      </c>
      <c r="Q18" s="16" t="s">
        <v>135</v>
      </c>
      <c r="R18" s="16" t="s">
        <v>136</v>
      </c>
      <c r="S18" s="17" t="s">
        <v>407</v>
      </c>
      <c r="T18" s="53">
        <v>510509</v>
      </c>
      <c r="U18" s="17" t="str">
        <f>VLOOKUP(T18,Etiquetas!$C$2:$D$122,2,FALSE)</f>
        <v>Horas Extraordinarias y Suplementarias</v>
      </c>
      <c r="V18" s="86">
        <v>73504</v>
      </c>
      <c r="W18" s="117">
        <v>5654.1538461538457</v>
      </c>
      <c r="X18" s="108"/>
      <c r="Y18" s="87" t="str">
        <f t="shared" si="6"/>
        <v/>
      </c>
      <c r="Z18" s="114" t="str">
        <f t="shared" si="7"/>
        <v/>
      </c>
      <c r="AA18" s="98"/>
      <c r="AB18" s="83"/>
      <c r="AC18" s="84"/>
    </row>
    <row r="19" spans="1:29" s="85" customFormat="1" ht="85.5" x14ac:dyDescent="0.25">
      <c r="A19" s="14" t="s">
        <v>283</v>
      </c>
      <c r="B19" s="15" t="s">
        <v>22</v>
      </c>
      <c r="C19" s="14" t="s">
        <v>284</v>
      </c>
      <c r="D19" s="16" t="s">
        <v>23</v>
      </c>
      <c r="E19" s="16" t="s">
        <v>128</v>
      </c>
      <c r="F19" s="33" t="s">
        <v>129</v>
      </c>
      <c r="G19" s="18" t="s">
        <v>130</v>
      </c>
      <c r="H19" s="16" t="s">
        <v>131</v>
      </c>
      <c r="I19" s="114" t="s">
        <v>132</v>
      </c>
      <c r="J19" s="114" t="s">
        <v>133</v>
      </c>
      <c r="K19" s="34" t="s">
        <v>134</v>
      </c>
      <c r="L19" s="111"/>
      <c r="M19" s="87" t="str">
        <f t="shared" si="4"/>
        <v/>
      </c>
      <c r="N19" s="53" t="str">
        <f t="shared" si="5"/>
        <v/>
      </c>
      <c r="O19" s="112"/>
      <c r="P19" s="114" t="s">
        <v>41</v>
      </c>
      <c r="Q19" s="16" t="s">
        <v>135</v>
      </c>
      <c r="R19" s="16" t="s">
        <v>136</v>
      </c>
      <c r="S19" s="17" t="s">
        <v>407</v>
      </c>
      <c r="T19" s="53">
        <v>510510</v>
      </c>
      <c r="U19" s="17" t="str">
        <f>VLOOKUP(T19,Etiquetas!$C$2:$D$122,2,FALSE)</f>
        <v>Servicios Personales por Contrato</v>
      </c>
      <c r="V19" s="86">
        <v>3012672</v>
      </c>
      <c r="W19" s="117">
        <v>213523.38461538462</v>
      </c>
      <c r="X19" s="108"/>
      <c r="Y19" s="87" t="str">
        <f t="shared" si="6"/>
        <v/>
      </c>
      <c r="Z19" s="114" t="str">
        <f t="shared" si="7"/>
        <v/>
      </c>
      <c r="AA19" s="98"/>
      <c r="AB19" s="83"/>
      <c r="AC19" s="84"/>
    </row>
    <row r="20" spans="1:29" s="85" customFormat="1" ht="85.5" x14ac:dyDescent="0.25">
      <c r="A20" s="14" t="s">
        <v>283</v>
      </c>
      <c r="B20" s="15" t="s">
        <v>22</v>
      </c>
      <c r="C20" s="14" t="s">
        <v>284</v>
      </c>
      <c r="D20" s="16" t="s">
        <v>23</v>
      </c>
      <c r="E20" s="16" t="s">
        <v>128</v>
      </c>
      <c r="F20" s="33" t="s">
        <v>129</v>
      </c>
      <c r="G20" s="18" t="s">
        <v>130</v>
      </c>
      <c r="H20" s="16" t="s">
        <v>131</v>
      </c>
      <c r="I20" s="114" t="s">
        <v>132</v>
      </c>
      <c r="J20" s="114" t="s">
        <v>133</v>
      </c>
      <c r="K20" s="34" t="s">
        <v>134</v>
      </c>
      <c r="L20" s="111"/>
      <c r="M20" s="87" t="str">
        <f t="shared" si="4"/>
        <v/>
      </c>
      <c r="N20" s="53" t="str">
        <f t="shared" si="5"/>
        <v/>
      </c>
      <c r="O20" s="112"/>
      <c r="P20" s="114" t="s">
        <v>41</v>
      </c>
      <c r="Q20" s="16" t="s">
        <v>135</v>
      </c>
      <c r="R20" s="16" t="s">
        <v>136</v>
      </c>
      <c r="S20" s="17" t="s">
        <v>407</v>
      </c>
      <c r="T20" s="53">
        <v>510512</v>
      </c>
      <c r="U20" s="17" t="str">
        <f>VLOOKUP(T20,Etiquetas!$C$2:$D$122,2,FALSE)</f>
        <v>Subrogación</v>
      </c>
      <c r="V20" s="86">
        <v>13000</v>
      </c>
      <c r="W20" s="117">
        <v>921.73692307692306</v>
      </c>
      <c r="X20" s="108"/>
      <c r="Y20" s="87" t="str">
        <f t="shared" si="6"/>
        <v/>
      </c>
      <c r="Z20" s="114" t="str">
        <f t="shared" si="7"/>
        <v/>
      </c>
      <c r="AA20" s="98"/>
      <c r="AB20" s="83"/>
      <c r="AC20" s="84"/>
    </row>
    <row r="21" spans="1:29" s="85" customFormat="1" ht="85.5" x14ac:dyDescent="0.25">
      <c r="A21" s="14" t="s">
        <v>283</v>
      </c>
      <c r="B21" s="15" t="s">
        <v>22</v>
      </c>
      <c r="C21" s="14" t="s">
        <v>284</v>
      </c>
      <c r="D21" s="16" t="s">
        <v>23</v>
      </c>
      <c r="E21" s="16" t="s">
        <v>128</v>
      </c>
      <c r="F21" s="33" t="s">
        <v>129</v>
      </c>
      <c r="G21" s="18" t="s">
        <v>130</v>
      </c>
      <c r="H21" s="16" t="s">
        <v>131</v>
      </c>
      <c r="I21" s="114" t="s">
        <v>132</v>
      </c>
      <c r="J21" s="114" t="s">
        <v>133</v>
      </c>
      <c r="K21" s="34" t="s">
        <v>134</v>
      </c>
      <c r="L21" s="111"/>
      <c r="M21" s="87" t="str">
        <f t="shared" si="4"/>
        <v/>
      </c>
      <c r="N21" s="53" t="str">
        <f t="shared" si="5"/>
        <v/>
      </c>
      <c r="O21" s="112"/>
      <c r="P21" s="114" t="s">
        <v>41</v>
      </c>
      <c r="Q21" s="16" t="s">
        <v>135</v>
      </c>
      <c r="R21" s="16" t="s">
        <v>136</v>
      </c>
      <c r="S21" s="17" t="s">
        <v>407</v>
      </c>
      <c r="T21" s="53">
        <v>510513</v>
      </c>
      <c r="U21" s="17" t="str">
        <f>VLOOKUP(T21,Etiquetas!$C$2:$D$122,2,FALSE)</f>
        <v>Encargos</v>
      </c>
      <c r="V21" s="86">
        <v>10500</v>
      </c>
      <c r="W21" s="117">
        <v>686.60076923076917</v>
      </c>
      <c r="X21" s="108"/>
      <c r="Y21" s="87" t="str">
        <f t="shared" si="6"/>
        <v/>
      </c>
      <c r="Z21" s="114" t="str">
        <f t="shared" si="7"/>
        <v/>
      </c>
      <c r="AA21" s="98"/>
      <c r="AB21" s="83"/>
      <c r="AC21" s="84"/>
    </row>
    <row r="22" spans="1:29" s="85" customFormat="1" ht="85.5" x14ac:dyDescent="0.25">
      <c r="A22" s="14" t="s">
        <v>283</v>
      </c>
      <c r="B22" s="15" t="s">
        <v>22</v>
      </c>
      <c r="C22" s="14" t="s">
        <v>284</v>
      </c>
      <c r="D22" s="16" t="s">
        <v>23</v>
      </c>
      <c r="E22" s="16" t="s">
        <v>128</v>
      </c>
      <c r="F22" s="33" t="s">
        <v>129</v>
      </c>
      <c r="G22" s="18" t="s">
        <v>130</v>
      </c>
      <c r="H22" s="16" t="s">
        <v>131</v>
      </c>
      <c r="I22" s="114" t="s">
        <v>132</v>
      </c>
      <c r="J22" s="114" t="s">
        <v>133</v>
      </c>
      <c r="K22" s="34" t="s">
        <v>134</v>
      </c>
      <c r="L22" s="111"/>
      <c r="M22" s="87" t="str">
        <f t="shared" si="4"/>
        <v/>
      </c>
      <c r="N22" s="53" t="str">
        <f t="shared" si="5"/>
        <v/>
      </c>
      <c r="O22" s="112"/>
      <c r="P22" s="114" t="s">
        <v>41</v>
      </c>
      <c r="Q22" s="16" t="s">
        <v>135</v>
      </c>
      <c r="R22" s="16" t="s">
        <v>136</v>
      </c>
      <c r="S22" s="17" t="s">
        <v>407</v>
      </c>
      <c r="T22" s="53">
        <v>510601</v>
      </c>
      <c r="U22" s="17" t="str">
        <f>VLOOKUP(T22,Etiquetas!$C$2:$D$122,2,FALSE)</f>
        <v>Aporte Patronal</v>
      </c>
      <c r="V22" s="86">
        <v>762072</v>
      </c>
      <c r="W22" s="117">
        <v>53975.346923076926</v>
      </c>
      <c r="X22" s="108"/>
      <c r="Y22" s="87" t="str">
        <f t="shared" si="6"/>
        <v/>
      </c>
      <c r="Z22" s="114" t="str">
        <f t="shared" si="7"/>
        <v/>
      </c>
      <c r="AA22" s="98"/>
      <c r="AB22" s="83"/>
      <c r="AC22" s="84"/>
    </row>
    <row r="23" spans="1:29" s="85" customFormat="1" ht="85.5" x14ac:dyDescent="0.25">
      <c r="A23" s="14" t="s">
        <v>283</v>
      </c>
      <c r="B23" s="15" t="s">
        <v>22</v>
      </c>
      <c r="C23" s="14" t="s">
        <v>284</v>
      </c>
      <c r="D23" s="16" t="s">
        <v>23</v>
      </c>
      <c r="E23" s="16" t="s">
        <v>128</v>
      </c>
      <c r="F23" s="33" t="s">
        <v>129</v>
      </c>
      <c r="G23" s="18" t="s">
        <v>130</v>
      </c>
      <c r="H23" s="16" t="s">
        <v>131</v>
      </c>
      <c r="I23" s="114" t="s">
        <v>132</v>
      </c>
      <c r="J23" s="114" t="s">
        <v>133</v>
      </c>
      <c r="K23" s="34" t="s">
        <v>134</v>
      </c>
      <c r="L23" s="111"/>
      <c r="M23" s="87" t="str">
        <f t="shared" si="4"/>
        <v/>
      </c>
      <c r="N23" s="53" t="str">
        <f t="shared" si="5"/>
        <v/>
      </c>
      <c r="O23" s="112"/>
      <c r="P23" s="114" t="s">
        <v>41</v>
      </c>
      <c r="Q23" s="16" t="s">
        <v>135</v>
      </c>
      <c r="R23" s="16" t="s">
        <v>136</v>
      </c>
      <c r="S23" s="17" t="s">
        <v>407</v>
      </c>
      <c r="T23" s="53">
        <v>510602</v>
      </c>
      <c r="U23" s="17" t="str">
        <f>VLOOKUP(T23,Etiquetas!$C$2:$D$122,2,FALSE)</f>
        <v>Fondo de Reserva</v>
      </c>
      <c r="V23" s="86">
        <v>562793</v>
      </c>
      <c r="W23" s="117">
        <v>40789.541538461541</v>
      </c>
      <c r="X23" s="108"/>
      <c r="Y23" s="87" t="str">
        <f t="shared" si="6"/>
        <v/>
      </c>
      <c r="Z23" s="114" t="str">
        <f t="shared" si="7"/>
        <v/>
      </c>
      <c r="AA23" s="98"/>
      <c r="AB23" s="83"/>
      <c r="AC23" s="84"/>
    </row>
    <row r="24" spans="1:29" s="85" customFormat="1" ht="85.5" x14ac:dyDescent="0.25">
      <c r="A24" s="14" t="s">
        <v>283</v>
      </c>
      <c r="B24" s="15" t="s">
        <v>22</v>
      </c>
      <c r="C24" s="14" t="s">
        <v>284</v>
      </c>
      <c r="D24" s="16" t="s">
        <v>23</v>
      </c>
      <c r="E24" s="16" t="s">
        <v>128</v>
      </c>
      <c r="F24" s="33" t="s">
        <v>129</v>
      </c>
      <c r="G24" s="18" t="s">
        <v>130</v>
      </c>
      <c r="H24" s="16" t="s">
        <v>131</v>
      </c>
      <c r="I24" s="114" t="s">
        <v>132</v>
      </c>
      <c r="J24" s="114" t="s">
        <v>133</v>
      </c>
      <c r="K24" s="34" t="s">
        <v>134</v>
      </c>
      <c r="L24" s="111"/>
      <c r="M24" s="87" t="str">
        <f t="shared" si="4"/>
        <v/>
      </c>
      <c r="N24" s="53" t="str">
        <f t="shared" si="5"/>
        <v/>
      </c>
      <c r="O24" s="112"/>
      <c r="P24" s="114" t="s">
        <v>41</v>
      </c>
      <c r="Q24" s="16" t="s">
        <v>135</v>
      </c>
      <c r="R24" s="16" t="s">
        <v>136</v>
      </c>
      <c r="S24" s="17" t="s">
        <v>407</v>
      </c>
      <c r="T24" s="53">
        <v>510704</v>
      </c>
      <c r="U24" s="17" t="str">
        <f>VLOOKUP(T24,Etiquetas!$C$2:$D$122,2,FALSE)</f>
        <v>Compensación por Desahucio</v>
      </c>
      <c r="V24" s="86">
        <v>0</v>
      </c>
      <c r="W24" s="117">
        <v>0</v>
      </c>
      <c r="X24" s="108"/>
      <c r="Y24" s="87" t="str">
        <f t="shared" si="6"/>
        <v/>
      </c>
      <c r="Z24" s="114" t="str">
        <f t="shared" si="7"/>
        <v/>
      </c>
      <c r="AA24" s="98"/>
      <c r="AB24" s="83"/>
      <c r="AC24" s="84"/>
    </row>
    <row r="25" spans="1:29" s="85" customFormat="1" ht="85.5" x14ac:dyDescent="0.25">
      <c r="A25" s="14" t="s">
        <v>283</v>
      </c>
      <c r="B25" s="15" t="s">
        <v>22</v>
      </c>
      <c r="C25" s="14" t="s">
        <v>284</v>
      </c>
      <c r="D25" s="16" t="s">
        <v>23</v>
      </c>
      <c r="E25" s="16" t="s">
        <v>128</v>
      </c>
      <c r="F25" s="33" t="s">
        <v>129</v>
      </c>
      <c r="G25" s="18" t="s">
        <v>130</v>
      </c>
      <c r="H25" s="16" t="s">
        <v>131</v>
      </c>
      <c r="I25" s="114" t="s">
        <v>132</v>
      </c>
      <c r="J25" s="114" t="s">
        <v>133</v>
      </c>
      <c r="K25" s="34" t="s">
        <v>134</v>
      </c>
      <c r="L25" s="111"/>
      <c r="M25" s="87" t="str">
        <f t="shared" si="4"/>
        <v/>
      </c>
      <c r="N25" s="53" t="str">
        <f t="shared" si="5"/>
        <v/>
      </c>
      <c r="O25" s="112"/>
      <c r="P25" s="114" t="s">
        <v>41</v>
      </c>
      <c r="Q25" s="16" t="s">
        <v>135</v>
      </c>
      <c r="R25" s="16" t="s">
        <v>136</v>
      </c>
      <c r="S25" s="17" t="s">
        <v>407</v>
      </c>
      <c r="T25" s="53">
        <v>510707</v>
      </c>
      <c r="U25" s="17" t="str">
        <f>VLOOKUP(T25,Etiquetas!$C$2:$D$122,2,FALSE)</f>
        <v xml:space="preserve">Compensación Vacaciones no Gozadas </v>
      </c>
      <c r="V25" s="86">
        <v>17000</v>
      </c>
      <c r="W25" s="117">
        <v>1307.6923076923076</v>
      </c>
      <c r="X25" s="108"/>
      <c r="Y25" s="87" t="str">
        <f t="shared" si="6"/>
        <v/>
      </c>
      <c r="Z25" s="114" t="str">
        <f t="shared" si="7"/>
        <v/>
      </c>
      <c r="AA25" s="98"/>
      <c r="AB25" s="83"/>
      <c r="AC25" s="84"/>
    </row>
    <row r="26" spans="1:29" s="85" customFormat="1" ht="85.5" x14ac:dyDescent="0.25">
      <c r="A26" s="14" t="s">
        <v>283</v>
      </c>
      <c r="B26" s="15" t="s">
        <v>22</v>
      </c>
      <c r="C26" s="14" t="s">
        <v>284</v>
      </c>
      <c r="D26" s="16" t="s">
        <v>23</v>
      </c>
      <c r="E26" s="16" t="s">
        <v>128</v>
      </c>
      <c r="F26" s="33" t="s">
        <v>129</v>
      </c>
      <c r="G26" s="18" t="s">
        <v>130</v>
      </c>
      <c r="H26" s="16" t="s">
        <v>137</v>
      </c>
      <c r="I26" s="114" t="s">
        <v>138</v>
      </c>
      <c r="J26" s="114" t="s">
        <v>133</v>
      </c>
      <c r="K26" s="34" t="s">
        <v>134</v>
      </c>
      <c r="L26" s="111"/>
      <c r="M26" s="87" t="str">
        <f t="shared" si="4"/>
        <v/>
      </c>
      <c r="N26" s="53" t="str">
        <f t="shared" si="5"/>
        <v/>
      </c>
      <c r="O26" s="112"/>
      <c r="P26" s="114" t="s">
        <v>41</v>
      </c>
      <c r="Q26" s="16" t="s">
        <v>135</v>
      </c>
      <c r="R26" s="16" t="s">
        <v>136</v>
      </c>
      <c r="S26" s="17" t="s">
        <v>407</v>
      </c>
      <c r="T26" s="53">
        <v>510105</v>
      </c>
      <c r="U26" s="17" t="str">
        <f>VLOOKUP(T26,Etiquetas!$C$2:$D$122,2,FALSE)</f>
        <v>Remuneraciones Unificadas</v>
      </c>
      <c r="V26" s="86"/>
      <c r="W26" s="51"/>
      <c r="X26" s="108"/>
      <c r="Y26" s="87" t="str">
        <f t="shared" si="6"/>
        <v/>
      </c>
      <c r="Z26" s="114" t="str">
        <f t="shared" si="7"/>
        <v/>
      </c>
      <c r="AA26" s="98"/>
      <c r="AB26" s="83"/>
      <c r="AC26" s="84"/>
    </row>
    <row r="27" spans="1:29" s="85" customFormat="1" ht="85.5" x14ac:dyDescent="0.25">
      <c r="A27" s="14" t="s">
        <v>283</v>
      </c>
      <c r="B27" s="15" t="s">
        <v>22</v>
      </c>
      <c r="C27" s="14" t="s">
        <v>284</v>
      </c>
      <c r="D27" s="16" t="s">
        <v>23</v>
      </c>
      <c r="E27" s="16" t="s">
        <v>128</v>
      </c>
      <c r="F27" s="33" t="s">
        <v>129</v>
      </c>
      <c r="G27" s="18" t="s">
        <v>130</v>
      </c>
      <c r="H27" s="16" t="s">
        <v>137</v>
      </c>
      <c r="I27" s="114" t="s">
        <v>138</v>
      </c>
      <c r="J27" s="114" t="s">
        <v>133</v>
      </c>
      <c r="K27" s="34" t="s">
        <v>134</v>
      </c>
      <c r="L27" s="111"/>
      <c r="M27" s="87" t="str">
        <f t="shared" si="4"/>
        <v/>
      </c>
      <c r="N27" s="53" t="str">
        <f t="shared" si="5"/>
        <v/>
      </c>
      <c r="O27" s="112"/>
      <c r="P27" s="114" t="s">
        <v>41</v>
      </c>
      <c r="Q27" s="16" t="s">
        <v>135</v>
      </c>
      <c r="R27" s="16" t="s">
        <v>136</v>
      </c>
      <c r="S27" s="17" t="s">
        <v>407</v>
      </c>
      <c r="T27" s="53">
        <v>510106</v>
      </c>
      <c r="U27" s="17" t="str">
        <f>VLOOKUP(T27,Etiquetas!$C$2:$D$122,2,FALSE)</f>
        <v>Salarios Unificados</v>
      </c>
      <c r="V27" s="86">
        <v>0</v>
      </c>
      <c r="W27" s="51">
        <v>0</v>
      </c>
      <c r="X27" s="108"/>
      <c r="Y27" s="87" t="str">
        <f t="shared" si="6"/>
        <v/>
      </c>
      <c r="Z27" s="114" t="str">
        <f t="shared" si="7"/>
        <v/>
      </c>
      <c r="AA27" s="98"/>
      <c r="AB27" s="83"/>
      <c r="AC27" s="84"/>
    </row>
    <row r="28" spans="1:29" s="85" customFormat="1" ht="85.5" x14ac:dyDescent="0.25">
      <c r="A28" s="14" t="s">
        <v>283</v>
      </c>
      <c r="B28" s="15" t="s">
        <v>22</v>
      </c>
      <c r="C28" s="14" t="s">
        <v>284</v>
      </c>
      <c r="D28" s="16" t="s">
        <v>23</v>
      </c>
      <c r="E28" s="16" t="s">
        <v>128</v>
      </c>
      <c r="F28" s="33" t="s">
        <v>129</v>
      </c>
      <c r="G28" s="18" t="s">
        <v>130</v>
      </c>
      <c r="H28" s="16" t="s">
        <v>137</v>
      </c>
      <c r="I28" s="114" t="s">
        <v>138</v>
      </c>
      <c r="J28" s="114" t="s">
        <v>133</v>
      </c>
      <c r="K28" s="34" t="s">
        <v>134</v>
      </c>
      <c r="L28" s="111"/>
      <c r="M28" s="87" t="str">
        <f t="shared" si="4"/>
        <v/>
      </c>
      <c r="N28" s="53" t="str">
        <f t="shared" si="5"/>
        <v/>
      </c>
      <c r="O28" s="112"/>
      <c r="P28" s="114" t="s">
        <v>41</v>
      </c>
      <c r="Q28" s="16" t="s">
        <v>135</v>
      </c>
      <c r="R28" s="16" t="s">
        <v>136</v>
      </c>
      <c r="S28" s="17" t="s">
        <v>407</v>
      </c>
      <c r="T28" s="53">
        <v>510203</v>
      </c>
      <c r="U28" s="17" t="str">
        <f>VLOOKUP(T28,Etiquetas!$C$2:$D$122,2,FALSE)</f>
        <v>Decimotercer Sueldo</v>
      </c>
      <c r="V28" s="86"/>
      <c r="W28" s="51"/>
      <c r="X28" s="108"/>
      <c r="Y28" s="87" t="str">
        <f t="shared" si="6"/>
        <v/>
      </c>
      <c r="Z28" s="114" t="str">
        <f t="shared" si="7"/>
        <v/>
      </c>
      <c r="AA28" s="98"/>
      <c r="AB28" s="83"/>
      <c r="AC28" s="84"/>
    </row>
    <row r="29" spans="1:29" s="85" customFormat="1" ht="85.5" x14ac:dyDescent="0.25">
      <c r="A29" s="14" t="s">
        <v>283</v>
      </c>
      <c r="B29" s="15" t="s">
        <v>22</v>
      </c>
      <c r="C29" s="14" t="s">
        <v>284</v>
      </c>
      <c r="D29" s="16" t="s">
        <v>23</v>
      </c>
      <c r="E29" s="16" t="s">
        <v>128</v>
      </c>
      <c r="F29" s="33" t="s">
        <v>129</v>
      </c>
      <c r="G29" s="18" t="s">
        <v>130</v>
      </c>
      <c r="H29" s="16" t="s">
        <v>137</v>
      </c>
      <c r="I29" s="114" t="s">
        <v>138</v>
      </c>
      <c r="J29" s="114" t="s">
        <v>133</v>
      </c>
      <c r="K29" s="34" t="s">
        <v>134</v>
      </c>
      <c r="L29" s="111"/>
      <c r="M29" s="87" t="str">
        <f t="shared" si="4"/>
        <v/>
      </c>
      <c r="N29" s="53" t="str">
        <f t="shared" si="5"/>
        <v/>
      </c>
      <c r="O29" s="112"/>
      <c r="P29" s="114" t="s">
        <v>41</v>
      </c>
      <c r="Q29" s="16" t="s">
        <v>135</v>
      </c>
      <c r="R29" s="16" t="s">
        <v>136</v>
      </c>
      <c r="S29" s="17" t="s">
        <v>407</v>
      </c>
      <c r="T29" s="53">
        <v>510204</v>
      </c>
      <c r="U29" s="17" t="str">
        <f>VLOOKUP(T29,Etiquetas!$C$2:$D$122,2,FALSE)</f>
        <v>Decimocuarto Sueldo</v>
      </c>
      <c r="V29" s="86"/>
      <c r="W29" s="51"/>
      <c r="X29" s="108"/>
      <c r="Y29" s="87" t="str">
        <f t="shared" si="6"/>
        <v/>
      </c>
      <c r="Z29" s="114" t="str">
        <f t="shared" si="7"/>
        <v/>
      </c>
      <c r="AA29" s="98"/>
      <c r="AB29" s="83"/>
      <c r="AC29" s="84"/>
    </row>
    <row r="30" spans="1:29" s="85" customFormat="1" ht="85.5" x14ac:dyDescent="0.25">
      <c r="A30" s="14" t="s">
        <v>283</v>
      </c>
      <c r="B30" s="15" t="s">
        <v>22</v>
      </c>
      <c r="C30" s="14" t="s">
        <v>284</v>
      </c>
      <c r="D30" s="16" t="s">
        <v>23</v>
      </c>
      <c r="E30" s="16" t="s">
        <v>128</v>
      </c>
      <c r="F30" s="33" t="s">
        <v>129</v>
      </c>
      <c r="G30" s="18" t="s">
        <v>130</v>
      </c>
      <c r="H30" s="16" t="s">
        <v>137</v>
      </c>
      <c r="I30" s="114" t="s">
        <v>138</v>
      </c>
      <c r="J30" s="114" t="s">
        <v>133</v>
      </c>
      <c r="K30" s="34" t="s">
        <v>134</v>
      </c>
      <c r="L30" s="111"/>
      <c r="M30" s="87" t="str">
        <f t="shared" si="4"/>
        <v/>
      </c>
      <c r="N30" s="53" t="str">
        <f t="shared" si="5"/>
        <v/>
      </c>
      <c r="O30" s="112"/>
      <c r="P30" s="114" t="s">
        <v>41</v>
      </c>
      <c r="Q30" s="16" t="s">
        <v>135</v>
      </c>
      <c r="R30" s="16" t="s">
        <v>136</v>
      </c>
      <c r="S30" s="17" t="s">
        <v>407</v>
      </c>
      <c r="T30" s="53">
        <v>510306</v>
      </c>
      <c r="U30" s="17" t="str">
        <f>VLOOKUP(T30,Etiquetas!$C$2:$D$122,2,FALSE)</f>
        <v>Alimentación</v>
      </c>
      <c r="V30" s="86">
        <v>0</v>
      </c>
      <c r="W30" s="51">
        <v>0</v>
      </c>
      <c r="X30" s="108"/>
      <c r="Y30" s="87" t="str">
        <f t="shared" si="6"/>
        <v/>
      </c>
      <c r="Z30" s="114" t="str">
        <f t="shared" si="7"/>
        <v/>
      </c>
      <c r="AA30" s="98"/>
      <c r="AB30" s="83"/>
      <c r="AC30" s="84"/>
    </row>
    <row r="31" spans="1:29" s="85" customFormat="1" ht="85.5" x14ac:dyDescent="0.25">
      <c r="A31" s="14" t="s">
        <v>283</v>
      </c>
      <c r="B31" s="15" t="s">
        <v>22</v>
      </c>
      <c r="C31" s="14" t="s">
        <v>284</v>
      </c>
      <c r="D31" s="16" t="s">
        <v>23</v>
      </c>
      <c r="E31" s="16" t="s">
        <v>128</v>
      </c>
      <c r="F31" s="33" t="s">
        <v>129</v>
      </c>
      <c r="G31" s="18" t="s">
        <v>130</v>
      </c>
      <c r="H31" s="16" t="s">
        <v>137</v>
      </c>
      <c r="I31" s="114" t="s">
        <v>138</v>
      </c>
      <c r="J31" s="114" t="s">
        <v>133</v>
      </c>
      <c r="K31" s="34" t="s">
        <v>134</v>
      </c>
      <c r="L31" s="111"/>
      <c r="M31" s="87" t="str">
        <f t="shared" si="4"/>
        <v/>
      </c>
      <c r="N31" s="53" t="str">
        <f t="shared" si="5"/>
        <v/>
      </c>
      <c r="O31" s="112"/>
      <c r="P31" s="114" t="s">
        <v>41</v>
      </c>
      <c r="Q31" s="16" t="s">
        <v>135</v>
      </c>
      <c r="R31" s="16" t="s">
        <v>136</v>
      </c>
      <c r="S31" s="17" t="s">
        <v>407</v>
      </c>
      <c r="T31" s="53">
        <v>510509</v>
      </c>
      <c r="U31" s="17" t="str">
        <f>VLOOKUP(T31,Etiquetas!$C$2:$D$122,2,FALSE)</f>
        <v>Horas Extraordinarias y Suplementarias</v>
      </c>
      <c r="V31" s="86">
        <v>0</v>
      </c>
      <c r="W31" s="51">
        <v>0</v>
      </c>
      <c r="X31" s="108"/>
      <c r="Y31" s="87" t="str">
        <f t="shared" si="6"/>
        <v/>
      </c>
      <c r="Z31" s="114" t="str">
        <f t="shared" si="7"/>
        <v/>
      </c>
      <c r="AA31" s="98"/>
      <c r="AB31" s="83"/>
      <c r="AC31" s="84"/>
    </row>
    <row r="32" spans="1:29" s="85" customFormat="1" ht="85.5" x14ac:dyDescent="0.25">
      <c r="A32" s="14" t="s">
        <v>283</v>
      </c>
      <c r="B32" s="15" t="s">
        <v>22</v>
      </c>
      <c r="C32" s="14" t="s">
        <v>284</v>
      </c>
      <c r="D32" s="16" t="s">
        <v>23</v>
      </c>
      <c r="E32" s="16" t="s">
        <v>128</v>
      </c>
      <c r="F32" s="33" t="s">
        <v>129</v>
      </c>
      <c r="G32" s="18" t="s">
        <v>130</v>
      </c>
      <c r="H32" s="16" t="s">
        <v>137</v>
      </c>
      <c r="I32" s="114" t="s">
        <v>138</v>
      </c>
      <c r="J32" s="114" t="s">
        <v>133</v>
      </c>
      <c r="K32" s="34" t="s">
        <v>134</v>
      </c>
      <c r="L32" s="111"/>
      <c r="M32" s="87" t="str">
        <f t="shared" si="4"/>
        <v/>
      </c>
      <c r="N32" s="53" t="str">
        <f t="shared" si="5"/>
        <v/>
      </c>
      <c r="O32" s="112"/>
      <c r="P32" s="114" t="s">
        <v>41</v>
      </c>
      <c r="Q32" s="16" t="s">
        <v>135</v>
      </c>
      <c r="R32" s="16" t="s">
        <v>136</v>
      </c>
      <c r="S32" s="17" t="s">
        <v>407</v>
      </c>
      <c r="T32" s="53">
        <v>510510</v>
      </c>
      <c r="U32" s="17" t="str">
        <f>VLOOKUP(T32,Etiquetas!$C$2:$D$122,2,FALSE)</f>
        <v>Servicios Personales por Contrato</v>
      </c>
      <c r="V32" s="86">
        <v>0</v>
      </c>
      <c r="W32" s="51">
        <v>0</v>
      </c>
      <c r="X32" s="108"/>
      <c r="Y32" s="87" t="str">
        <f t="shared" si="6"/>
        <v/>
      </c>
      <c r="Z32" s="114" t="str">
        <f t="shared" si="7"/>
        <v/>
      </c>
      <c r="AA32" s="98"/>
      <c r="AB32" s="83"/>
      <c r="AC32" s="84"/>
    </row>
    <row r="33" spans="1:29" s="85" customFormat="1" ht="85.5" x14ac:dyDescent="0.25">
      <c r="A33" s="14" t="s">
        <v>283</v>
      </c>
      <c r="B33" s="15" t="s">
        <v>22</v>
      </c>
      <c r="C33" s="14" t="s">
        <v>284</v>
      </c>
      <c r="D33" s="16" t="s">
        <v>23</v>
      </c>
      <c r="E33" s="16" t="s">
        <v>128</v>
      </c>
      <c r="F33" s="33" t="s">
        <v>129</v>
      </c>
      <c r="G33" s="18" t="s">
        <v>130</v>
      </c>
      <c r="H33" s="16" t="s">
        <v>137</v>
      </c>
      <c r="I33" s="114" t="s">
        <v>138</v>
      </c>
      <c r="J33" s="114" t="s">
        <v>133</v>
      </c>
      <c r="K33" s="34" t="s">
        <v>134</v>
      </c>
      <c r="L33" s="111"/>
      <c r="M33" s="87" t="str">
        <f t="shared" si="4"/>
        <v/>
      </c>
      <c r="N33" s="53" t="str">
        <f t="shared" si="5"/>
        <v/>
      </c>
      <c r="O33" s="112"/>
      <c r="P33" s="114" t="s">
        <v>41</v>
      </c>
      <c r="Q33" s="16" t="s">
        <v>135</v>
      </c>
      <c r="R33" s="16" t="s">
        <v>136</v>
      </c>
      <c r="S33" s="17" t="s">
        <v>407</v>
      </c>
      <c r="T33" s="53">
        <v>510512</v>
      </c>
      <c r="U33" s="17" t="str">
        <f>VLOOKUP(T33,Etiquetas!$C$2:$D$122,2,FALSE)</f>
        <v>Subrogación</v>
      </c>
      <c r="V33" s="86">
        <v>0</v>
      </c>
      <c r="W33" s="51">
        <v>0</v>
      </c>
      <c r="X33" s="108"/>
      <c r="Y33" s="87" t="str">
        <f t="shared" si="6"/>
        <v/>
      </c>
      <c r="Z33" s="114" t="str">
        <f t="shared" si="7"/>
        <v/>
      </c>
      <c r="AA33" s="98"/>
      <c r="AB33" s="83"/>
      <c r="AC33" s="84"/>
    </row>
    <row r="34" spans="1:29" s="85" customFormat="1" ht="85.5" x14ac:dyDescent="0.25">
      <c r="A34" s="14" t="s">
        <v>283</v>
      </c>
      <c r="B34" s="15" t="s">
        <v>22</v>
      </c>
      <c r="C34" s="14" t="s">
        <v>284</v>
      </c>
      <c r="D34" s="16" t="s">
        <v>23</v>
      </c>
      <c r="E34" s="16" t="s">
        <v>128</v>
      </c>
      <c r="F34" s="33" t="s">
        <v>129</v>
      </c>
      <c r="G34" s="18" t="s">
        <v>130</v>
      </c>
      <c r="H34" s="16" t="s">
        <v>137</v>
      </c>
      <c r="I34" s="114" t="s">
        <v>138</v>
      </c>
      <c r="J34" s="114" t="s">
        <v>133</v>
      </c>
      <c r="K34" s="34" t="s">
        <v>134</v>
      </c>
      <c r="L34" s="111"/>
      <c r="M34" s="87" t="str">
        <f t="shared" si="4"/>
        <v/>
      </c>
      <c r="N34" s="53" t="str">
        <f t="shared" si="5"/>
        <v/>
      </c>
      <c r="O34" s="112"/>
      <c r="P34" s="114" t="s">
        <v>41</v>
      </c>
      <c r="Q34" s="16" t="s">
        <v>135</v>
      </c>
      <c r="R34" s="16" t="s">
        <v>136</v>
      </c>
      <c r="S34" s="17" t="s">
        <v>407</v>
      </c>
      <c r="T34" s="53">
        <v>510513</v>
      </c>
      <c r="U34" s="17" t="str">
        <f>VLOOKUP(T34,Etiquetas!$C$2:$D$122,2,FALSE)</f>
        <v>Encargos</v>
      </c>
      <c r="V34" s="86">
        <v>0</v>
      </c>
      <c r="W34" s="51">
        <v>0</v>
      </c>
      <c r="X34" s="108"/>
      <c r="Y34" s="87" t="str">
        <f t="shared" si="6"/>
        <v/>
      </c>
      <c r="Z34" s="114" t="str">
        <f t="shared" si="7"/>
        <v/>
      </c>
      <c r="AA34" s="98"/>
      <c r="AB34" s="83"/>
      <c r="AC34" s="84"/>
    </row>
    <row r="35" spans="1:29" s="85" customFormat="1" ht="85.5" x14ac:dyDescent="0.25">
      <c r="A35" s="14" t="s">
        <v>283</v>
      </c>
      <c r="B35" s="15" t="s">
        <v>22</v>
      </c>
      <c r="C35" s="14" t="s">
        <v>284</v>
      </c>
      <c r="D35" s="16" t="s">
        <v>23</v>
      </c>
      <c r="E35" s="16" t="s">
        <v>128</v>
      </c>
      <c r="F35" s="33" t="s">
        <v>129</v>
      </c>
      <c r="G35" s="18" t="s">
        <v>130</v>
      </c>
      <c r="H35" s="16" t="s">
        <v>137</v>
      </c>
      <c r="I35" s="114" t="s">
        <v>138</v>
      </c>
      <c r="J35" s="114" t="s">
        <v>133</v>
      </c>
      <c r="K35" s="34" t="s">
        <v>134</v>
      </c>
      <c r="L35" s="111"/>
      <c r="M35" s="87" t="str">
        <f t="shared" si="4"/>
        <v/>
      </c>
      <c r="N35" s="53" t="str">
        <f t="shared" si="5"/>
        <v/>
      </c>
      <c r="O35" s="112"/>
      <c r="P35" s="114" t="s">
        <v>41</v>
      </c>
      <c r="Q35" s="16" t="s">
        <v>135</v>
      </c>
      <c r="R35" s="16" t="s">
        <v>136</v>
      </c>
      <c r="S35" s="17" t="s">
        <v>407</v>
      </c>
      <c r="T35" s="53">
        <v>510601</v>
      </c>
      <c r="U35" s="17" t="str">
        <f>VLOOKUP(T35,Etiquetas!$C$2:$D$122,2,FALSE)</f>
        <v>Aporte Patronal</v>
      </c>
      <c r="V35" s="86"/>
      <c r="W35" s="51"/>
      <c r="X35" s="108"/>
      <c r="Y35" s="87" t="str">
        <f t="shared" si="6"/>
        <v/>
      </c>
      <c r="Z35" s="114" t="str">
        <f t="shared" si="7"/>
        <v/>
      </c>
      <c r="AA35" s="98"/>
      <c r="AB35" s="83"/>
      <c r="AC35" s="84"/>
    </row>
    <row r="36" spans="1:29" s="85" customFormat="1" ht="85.5" x14ac:dyDescent="0.25">
      <c r="A36" s="14" t="s">
        <v>283</v>
      </c>
      <c r="B36" s="15" t="s">
        <v>22</v>
      </c>
      <c r="C36" s="14" t="s">
        <v>284</v>
      </c>
      <c r="D36" s="16" t="s">
        <v>23</v>
      </c>
      <c r="E36" s="16" t="s">
        <v>128</v>
      </c>
      <c r="F36" s="33" t="s">
        <v>129</v>
      </c>
      <c r="G36" s="18" t="s">
        <v>130</v>
      </c>
      <c r="H36" s="16" t="s">
        <v>137</v>
      </c>
      <c r="I36" s="114" t="s">
        <v>138</v>
      </c>
      <c r="J36" s="114" t="s">
        <v>133</v>
      </c>
      <c r="K36" s="34" t="s">
        <v>134</v>
      </c>
      <c r="L36" s="111"/>
      <c r="M36" s="87" t="str">
        <f t="shared" si="4"/>
        <v/>
      </c>
      <c r="N36" s="53" t="str">
        <f t="shared" si="5"/>
        <v/>
      </c>
      <c r="O36" s="112"/>
      <c r="P36" s="114" t="s">
        <v>41</v>
      </c>
      <c r="Q36" s="16" t="s">
        <v>135</v>
      </c>
      <c r="R36" s="16" t="s">
        <v>136</v>
      </c>
      <c r="S36" s="17" t="s">
        <v>407</v>
      </c>
      <c r="T36" s="53">
        <v>510602</v>
      </c>
      <c r="U36" s="17" t="str">
        <f>VLOOKUP(T36,Etiquetas!$C$2:$D$122,2,FALSE)</f>
        <v>Fondo de Reserva</v>
      </c>
      <c r="V36" s="86"/>
      <c r="W36" s="51"/>
      <c r="X36" s="108"/>
      <c r="Y36" s="87" t="str">
        <f t="shared" si="6"/>
        <v/>
      </c>
      <c r="Z36" s="114" t="str">
        <f t="shared" si="7"/>
        <v/>
      </c>
      <c r="AA36" s="98"/>
      <c r="AB36" s="83"/>
      <c r="AC36" s="84"/>
    </row>
    <row r="37" spans="1:29" s="85" customFormat="1" ht="85.5" x14ac:dyDescent="0.25">
      <c r="A37" s="14" t="s">
        <v>283</v>
      </c>
      <c r="B37" s="15" t="s">
        <v>22</v>
      </c>
      <c r="C37" s="14" t="s">
        <v>284</v>
      </c>
      <c r="D37" s="16" t="s">
        <v>23</v>
      </c>
      <c r="E37" s="16" t="s">
        <v>128</v>
      </c>
      <c r="F37" s="33" t="s">
        <v>129</v>
      </c>
      <c r="G37" s="18" t="s">
        <v>130</v>
      </c>
      <c r="H37" s="16" t="s">
        <v>137</v>
      </c>
      <c r="I37" s="114" t="s">
        <v>138</v>
      </c>
      <c r="J37" s="114" t="s">
        <v>133</v>
      </c>
      <c r="K37" s="34" t="s">
        <v>134</v>
      </c>
      <c r="L37" s="111"/>
      <c r="M37" s="87" t="str">
        <f t="shared" si="4"/>
        <v/>
      </c>
      <c r="N37" s="53" t="str">
        <f t="shared" si="5"/>
        <v/>
      </c>
      <c r="O37" s="112"/>
      <c r="P37" s="114" t="s">
        <v>41</v>
      </c>
      <c r="Q37" s="16" t="s">
        <v>135</v>
      </c>
      <c r="R37" s="16" t="s">
        <v>136</v>
      </c>
      <c r="S37" s="17" t="s">
        <v>407</v>
      </c>
      <c r="T37" s="53">
        <v>510704</v>
      </c>
      <c r="U37" s="17" t="str">
        <f>VLOOKUP(T37,Etiquetas!$C$2:$D$122,2,FALSE)</f>
        <v>Compensación por Desahucio</v>
      </c>
      <c r="V37" s="86">
        <v>0</v>
      </c>
      <c r="W37" s="51">
        <v>0</v>
      </c>
      <c r="X37" s="108"/>
      <c r="Y37" s="87" t="str">
        <f t="shared" si="6"/>
        <v/>
      </c>
      <c r="Z37" s="114" t="str">
        <f t="shared" si="7"/>
        <v/>
      </c>
      <c r="AA37" s="98"/>
      <c r="AB37" s="83"/>
      <c r="AC37" s="84"/>
    </row>
    <row r="38" spans="1:29" s="85" customFormat="1" ht="85.5" x14ac:dyDescent="0.25">
      <c r="A38" s="14" t="s">
        <v>283</v>
      </c>
      <c r="B38" s="15" t="s">
        <v>22</v>
      </c>
      <c r="C38" s="14" t="s">
        <v>284</v>
      </c>
      <c r="D38" s="16" t="s">
        <v>23</v>
      </c>
      <c r="E38" s="16" t="s">
        <v>128</v>
      </c>
      <c r="F38" s="33" t="s">
        <v>129</v>
      </c>
      <c r="G38" s="18" t="s">
        <v>130</v>
      </c>
      <c r="H38" s="16" t="s">
        <v>137</v>
      </c>
      <c r="I38" s="114" t="s">
        <v>138</v>
      </c>
      <c r="J38" s="114" t="s">
        <v>133</v>
      </c>
      <c r="K38" s="34" t="s">
        <v>134</v>
      </c>
      <c r="L38" s="111"/>
      <c r="M38" s="87" t="str">
        <f t="shared" si="4"/>
        <v/>
      </c>
      <c r="N38" s="53" t="str">
        <f t="shared" si="5"/>
        <v/>
      </c>
      <c r="O38" s="112"/>
      <c r="P38" s="114" t="s">
        <v>41</v>
      </c>
      <c r="Q38" s="16" t="s">
        <v>135</v>
      </c>
      <c r="R38" s="16" t="s">
        <v>136</v>
      </c>
      <c r="S38" s="17" t="s">
        <v>407</v>
      </c>
      <c r="T38" s="53">
        <v>510707</v>
      </c>
      <c r="U38" s="17" t="str">
        <f>VLOOKUP(T38,Etiquetas!$C$2:$D$122,2,FALSE)</f>
        <v xml:space="preserve">Compensación Vacaciones no Gozadas </v>
      </c>
      <c r="V38" s="86">
        <v>0</v>
      </c>
      <c r="W38" s="51">
        <v>0</v>
      </c>
      <c r="X38" s="108"/>
      <c r="Y38" s="87" t="str">
        <f t="shared" si="6"/>
        <v/>
      </c>
      <c r="Z38" s="114" t="str">
        <f t="shared" si="7"/>
        <v/>
      </c>
      <c r="AA38" s="98"/>
      <c r="AB38" s="83"/>
      <c r="AC38" s="84"/>
    </row>
    <row r="39" spans="1:29" s="85" customFormat="1" ht="171" x14ac:dyDescent="0.25">
      <c r="A39" s="14" t="s">
        <v>283</v>
      </c>
      <c r="B39" s="15" t="s">
        <v>22</v>
      </c>
      <c r="C39" s="14" t="s">
        <v>284</v>
      </c>
      <c r="D39" s="16" t="s">
        <v>23</v>
      </c>
      <c r="E39" s="16" t="s">
        <v>128</v>
      </c>
      <c r="F39" s="33" t="s">
        <v>129</v>
      </c>
      <c r="G39" s="18" t="s">
        <v>130</v>
      </c>
      <c r="H39" s="16" t="s">
        <v>139</v>
      </c>
      <c r="I39" s="114" t="s">
        <v>140</v>
      </c>
      <c r="J39" s="114" t="s">
        <v>133</v>
      </c>
      <c r="K39" s="34" t="s">
        <v>134</v>
      </c>
      <c r="L39" s="111"/>
      <c r="M39" s="87" t="str">
        <f t="shared" si="4"/>
        <v/>
      </c>
      <c r="N39" s="53" t="str">
        <f t="shared" si="5"/>
        <v/>
      </c>
      <c r="O39" s="112"/>
      <c r="P39" s="114" t="s">
        <v>41</v>
      </c>
      <c r="Q39" s="16" t="s">
        <v>135</v>
      </c>
      <c r="R39" s="16" t="s">
        <v>136</v>
      </c>
      <c r="S39" s="17" t="s">
        <v>407</v>
      </c>
      <c r="T39" s="53">
        <v>510105</v>
      </c>
      <c r="U39" s="17" t="str">
        <f>VLOOKUP(T39,Etiquetas!$C$2:$D$122,2,FALSE)</f>
        <v>Remuneraciones Unificadas</v>
      </c>
      <c r="V39" s="86"/>
      <c r="W39" s="51"/>
      <c r="X39" s="108"/>
      <c r="Y39" s="87" t="str">
        <f t="shared" si="6"/>
        <v/>
      </c>
      <c r="Z39" s="114" t="str">
        <f t="shared" si="7"/>
        <v/>
      </c>
      <c r="AA39" s="98"/>
      <c r="AB39" s="83"/>
      <c r="AC39" s="84"/>
    </row>
    <row r="40" spans="1:29" s="85" customFormat="1" ht="171" x14ac:dyDescent="0.25">
      <c r="A40" s="14" t="s">
        <v>283</v>
      </c>
      <c r="B40" s="15" t="s">
        <v>22</v>
      </c>
      <c r="C40" s="14" t="s">
        <v>284</v>
      </c>
      <c r="D40" s="16" t="s">
        <v>23</v>
      </c>
      <c r="E40" s="16" t="s">
        <v>128</v>
      </c>
      <c r="F40" s="33" t="s">
        <v>129</v>
      </c>
      <c r="G40" s="18" t="s">
        <v>130</v>
      </c>
      <c r="H40" s="16" t="s">
        <v>139</v>
      </c>
      <c r="I40" s="114" t="s">
        <v>140</v>
      </c>
      <c r="J40" s="114" t="s">
        <v>133</v>
      </c>
      <c r="K40" s="34" t="s">
        <v>134</v>
      </c>
      <c r="L40" s="111"/>
      <c r="M40" s="87" t="str">
        <f t="shared" si="4"/>
        <v/>
      </c>
      <c r="N40" s="53" t="str">
        <f t="shared" si="5"/>
        <v/>
      </c>
      <c r="O40" s="112"/>
      <c r="P40" s="114" t="s">
        <v>41</v>
      </c>
      <c r="Q40" s="16" t="s">
        <v>135</v>
      </c>
      <c r="R40" s="16" t="s">
        <v>136</v>
      </c>
      <c r="S40" s="17" t="s">
        <v>407</v>
      </c>
      <c r="T40" s="53">
        <v>510106</v>
      </c>
      <c r="U40" s="17" t="str">
        <f>VLOOKUP(T40,Etiquetas!$C$2:$D$122,2,FALSE)</f>
        <v>Salarios Unificados</v>
      </c>
      <c r="V40" s="86">
        <v>0</v>
      </c>
      <c r="W40" s="51">
        <v>0</v>
      </c>
      <c r="X40" s="108"/>
      <c r="Y40" s="87" t="str">
        <f t="shared" si="6"/>
        <v/>
      </c>
      <c r="Z40" s="114" t="str">
        <f t="shared" si="7"/>
        <v/>
      </c>
      <c r="AA40" s="98"/>
      <c r="AB40" s="83"/>
      <c r="AC40" s="84"/>
    </row>
    <row r="41" spans="1:29" s="85" customFormat="1" ht="171" x14ac:dyDescent="0.25">
      <c r="A41" s="14" t="s">
        <v>283</v>
      </c>
      <c r="B41" s="15" t="s">
        <v>22</v>
      </c>
      <c r="C41" s="14" t="s">
        <v>284</v>
      </c>
      <c r="D41" s="16" t="s">
        <v>23</v>
      </c>
      <c r="E41" s="16" t="s">
        <v>128</v>
      </c>
      <c r="F41" s="33" t="s">
        <v>129</v>
      </c>
      <c r="G41" s="18" t="s">
        <v>130</v>
      </c>
      <c r="H41" s="16" t="s">
        <v>139</v>
      </c>
      <c r="I41" s="114" t="s">
        <v>140</v>
      </c>
      <c r="J41" s="114" t="s">
        <v>133</v>
      </c>
      <c r="K41" s="34" t="s">
        <v>134</v>
      </c>
      <c r="L41" s="111"/>
      <c r="M41" s="87" t="str">
        <f t="shared" si="4"/>
        <v/>
      </c>
      <c r="N41" s="53" t="str">
        <f t="shared" si="5"/>
        <v/>
      </c>
      <c r="O41" s="112"/>
      <c r="P41" s="114" t="s">
        <v>41</v>
      </c>
      <c r="Q41" s="16" t="s">
        <v>135</v>
      </c>
      <c r="R41" s="16" t="s">
        <v>136</v>
      </c>
      <c r="S41" s="17" t="s">
        <v>407</v>
      </c>
      <c r="T41" s="53">
        <v>510203</v>
      </c>
      <c r="U41" s="17" t="str">
        <f>VLOOKUP(T41,Etiquetas!$C$2:$D$122,2,FALSE)</f>
        <v>Decimotercer Sueldo</v>
      </c>
      <c r="V41" s="86"/>
      <c r="W41" s="51"/>
      <c r="X41" s="108"/>
      <c r="Y41" s="87" t="str">
        <f t="shared" si="6"/>
        <v/>
      </c>
      <c r="Z41" s="114" t="str">
        <f t="shared" si="7"/>
        <v/>
      </c>
      <c r="AA41" s="98"/>
      <c r="AB41" s="83"/>
      <c r="AC41" s="84"/>
    </row>
    <row r="42" spans="1:29" s="85" customFormat="1" ht="171" x14ac:dyDescent="0.25">
      <c r="A42" s="14" t="s">
        <v>283</v>
      </c>
      <c r="B42" s="15" t="s">
        <v>22</v>
      </c>
      <c r="C42" s="14" t="s">
        <v>284</v>
      </c>
      <c r="D42" s="16" t="s">
        <v>23</v>
      </c>
      <c r="E42" s="16" t="s">
        <v>128</v>
      </c>
      <c r="F42" s="33" t="s">
        <v>129</v>
      </c>
      <c r="G42" s="18" t="s">
        <v>130</v>
      </c>
      <c r="H42" s="16" t="s">
        <v>139</v>
      </c>
      <c r="I42" s="114" t="s">
        <v>140</v>
      </c>
      <c r="J42" s="114" t="s">
        <v>133</v>
      </c>
      <c r="K42" s="34" t="s">
        <v>134</v>
      </c>
      <c r="L42" s="111"/>
      <c r="M42" s="87" t="str">
        <f t="shared" si="4"/>
        <v/>
      </c>
      <c r="N42" s="53" t="str">
        <f t="shared" si="5"/>
        <v/>
      </c>
      <c r="O42" s="112"/>
      <c r="P42" s="114" t="s">
        <v>41</v>
      </c>
      <c r="Q42" s="16" t="s">
        <v>135</v>
      </c>
      <c r="R42" s="16" t="s">
        <v>136</v>
      </c>
      <c r="S42" s="17" t="s">
        <v>407</v>
      </c>
      <c r="T42" s="53">
        <v>510204</v>
      </c>
      <c r="U42" s="17" t="str">
        <f>VLOOKUP(T42,Etiquetas!$C$2:$D$122,2,FALSE)</f>
        <v>Decimocuarto Sueldo</v>
      </c>
      <c r="V42" s="86"/>
      <c r="W42" s="51"/>
      <c r="X42" s="108"/>
      <c r="Y42" s="87" t="str">
        <f t="shared" si="6"/>
        <v/>
      </c>
      <c r="Z42" s="114" t="str">
        <f t="shared" si="7"/>
        <v/>
      </c>
      <c r="AA42" s="98"/>
      <c r="AB42" s="83"/>
      <c r="AC42" s="84"/>
    </row>
    <row r="43" spans="1:29" s="85" customFormat="1" ht="171" x14ac:dyDescent="0.25">
      <c r="A43" s="14" t="s">
        <v>283</v>
      </c>
      <c r="B43" s="15" t="s">
        <v>22</v>
      </c>
      <c r="C43" s="14" t="s">
        <v>284</v>
      </c>
      <c r="D43" s="16" t="s">
        <v>23</v>
      </c>
      <c r="E43" s="16" t="s">
        <v>128</v>
      </c>
      <c r="F43" s="33" t="s">
        <v>129</v>
      </c>
      <c r="G43" s="18" t="s">
        <v>130</v>
      </c>
      <c r="H43" s="16" t="s">
        <v>139</v>
      </c>
      <c r="I43" s="114" t="s">
        <v>140</v>
      </c>
      <c r="J43" s="114" t="s">
        <v>133</v>
      </c>
      <c r="K43" s="34" t="s">
        <v>134</v>
      </c>
      <c r="L43" s="111"/>
      <c r="M43" s="87" t="str">
        <f t="shared" si="4"/>
        <v/>
      </c>
      <c r="N43" s="53" t="str">
        <f t="shared" si="5"/>
        <v/>
      </c>
      <c r="O43" s="112"/>
      <c r="P43" s="114" t="s">
        <v>41</v>
      </c>
      <c r="Q43" s="16" t="s">
        <v>135</v>
      </c>
      <c r="R43" s="16" t="s">
        <v>136</v>
      </c>
      <c r="S43" s="17" t="s">
        <v>407</v>
      </c>
      <c r="T43" s="53">
        <v>510306</v>
      </c>
      <c r="U43" s="17" t="str">
        <f>VLOOKUP(T43,Etiquetas!$C$2:$D$122,2,FALSE)</f>
        <v>Alimentación</v>
      </c>
      <c r="V43" s="86">
        <v>0</v>
      </c>
      <c r="W43" s="51">
        <v>0</v>
      </c>
      <c r="X43" s="108"/>
      <c r="Y43" s="87" t="str">
        <f t="shared" si="6"/>
        <v/>
      </c>
      <c r="Z43" s="114" t="str">
        <f t="shared" si="7"/>
        <v/>
      </c>
      <c r="AA43" s="98"/>
      <c r="AB43" s="83"/>
      <c r="AC43" s="84"/>
    </row>
    <row r="44" spans="1:29" s="85" customFormat="1" ht="171" x14ac:dyDescent="0.25">
      <c r="A44" s="14" t="s">
        <v>283</v>
      </c>
      <c r="B44" s="15" t="s">
        <v>22</v>
      </c>
      <c r="C44" s="14" t="s">
        <v>284</v>
      </c>
      <c r="D44" s="16" t="s">
        <v>23</v>
      </c>
      <c r="E44" s="16" t="s">
        <v>128</v>
      </c>
      <c r="F44" s="33" t="s">
        <v>129</v>
      </c>
      <c r="G44" s="18" t="s">
        <v>130</v>
      </c>
      <c r="H44" s="16" t="s">
        <v>139</v>
      </c>
      <c r="I44" s="114" t="s">
        <v>140</v>
      </c>
      <c r="J44" s="114" t="s">
        <v>133</v>
      </c>
      <c r="K44" s="34" t="s">
        <v>134</v>
      </c>
      <c r="L44" s="111"/>
      <c r="M44" s="87" t="str">
        <f t="shared" si="4"/>
        <v/>
      </c>
      <c r="N44" s="53" t="str">
        <f t="shared" si="5"/>
        <v/>
      </c>
      <c r="O44" s="112"/>
      <c r="P44" s="114" t="s">
        <v>41</v>
      </c>
      <c r="Q44" s="16" t="s">
        <v>135</v>
      </c>
      <c r="R44" s="16" t="s">
        <v>136</v>
      </c>
      <c r="S44" s="17" t="s">
        <v>407</v>
      </c>
      <c r="T44" s="53">
        <v>510509</v>
      </c>
      <c r="U44" s="17" t="str">
        <f>VLOOKUP(T44,Etiquetas!$C$2:$D$122,2,FALSE)</f>
        <v>Horas Extraordinarias y Suplementarias</v>
      </c>
      <c r="V44" s="86">
        <v>0</v>
      </c>
      <c r="W44" s="51">
        <v>0</v>
      </c>
      <c r="X44" s="108"/>
      <c r="Y44" s="87" t="str">
        <f t="shared" si="6"/>
        <v/>
      </c>
      <c r="Z44" s="114" t="str">
        <f t="shared" si="7"/>
        <v/>
      </c>
      <c r="AA44" s="98"/>
      <c r="AB44" s="83"/>
      <c r="AC44" s="84"/>
    </row>
    <row r="45" spans="1:29" s="85" customFormat="1" ht="171" x14ac:dyDescent="0.25">
      <c r="A45" s="14" t="s">
        <v>283</v>
      </c>
      <c r="B45" s="15" t="s">
        <v>22</v>
      </c>
      <c r="C45" s="14" t="s">
        <v>284</v>
      </c>
      <c r="D45" s="16" t="s">
        <v>23</v>
      </c>
      <c r="E45" s="16" t="s">
        <v>128</v>
      </c>
      <c r="F45" s="33" t="s">
        <v>129</v>
      </c>
      <c r="G45" s="18" t="s">
        <v>130</v>
      </c>
      <c r="H45" s="16" t="s">
        <v>139</v>
      </c>
      <c r="I45" s="114" t="s">
        <v>140</v>
      </c>
      <c r="J45" s="114" t="s">
        <v>133</v>
      </c>
      <c r="K45" s="34" t="s">
        <v>134</v>
      </c>
      <c r="L45" s="111"/>
      <c r="M45" s="87" t="str">
        <f t="shared" si="4"/>
        <v/>
      </c>
      <c r="N45" s="53" t="str">
        <f t="shared" si="5"/>
        <v/>
      </c>
      <c r="O45" s="112"/>
      <c r="P45" s="114" t="s">
        <v>41</v>
      </c>
      <c r="Q45" s="16" t="s">
        <v>135</v>
      </c>
      <c r="R45" s="16" t="s">
        <v>136</v>
      </c>
      <c r="S45" s="17" t="s">
        <v>407</v>
      </c>
      <c r="T45" s="53">
        <v>510510</v>
      </c>
      <c r="U45" s="17" t="str">
        <f>VLOOKUP(T45,Etiquetas!$C$2:$D$122,2,FALSE)</f>
        <v>Servicios Personales por Contrato</v>
      </c>
      <c r="V45" s="86">
        <v>0</v>
      </c>
      <c r="W45" s="51">
        <v>0</v>
      </c>
      <c r="X45" s="108"/>
      <c r="Y45" s="87" t="str">
        <f t="shared" si="6"/>
        <v/>
      </c>
      <c r="Z45" s="114" t="str">
        <f t="shared" si="7"/>
        <v/>
      </c>
      <c r="AA45" s="98"/>
      <c r="AB45" s="83"/>
      <c r="AC45" s="84"/>
    </row>
    <row r="46" spans="1:29" s="85" customFormat="1" ht="171" x14ac:dyDescent="0.25">
      <c r="A46" s="14" t="s">
        <v>283</v>
      </c>
      <c r="B46" s="15" t="s">
        <v>22</v>
      </c>
      <c r="C46" s="14" t="s">
        <v>284</v>
      </c>
      <c r="D46" s="16" t="s">
        <v>23</v>
      </c>
      <c r="E46" s="16" t="s">
        <v>128</v>
      </c>
      <c r="F46" s="33" t="s">
        <v>129</v>
      </c>
      <c r="G46" s="18" t="s">
        <v>130</v>
      </c>
      <c r="H46" s="16" t="s">
        <v>139</v>
      </c>
      <c r="I46" s="114" t="s">
        <v>140</v>
      </c>
      <c r="J46" s="114" t="s">
        <v>133</v>
      </c>
      <c r="K46" s="34" t="s">
        <v>134</v>
      </c>
      <c r="L46" s="111"/>
      <c r="M46" s="87" t="str">
        <f t="shared" si="4"/>
        <v/>
      </c>
      <c r="N46" s="53" t="str">
        <f t="shared" si="5"/>
        <v/>
      </c>
      <c r="O46" s="112"/>
      <c r="P46" s="114" t="s">
        <v>41</v>
      </c>
      <c r="Q46" s="16" t="s">
        <v>135</v>
      </c>
      <c r="R46" s="16" t="s">
        <v>136</v>
      </c>
      <c r="S46" s="17" t="s">
        <v>407</v>
      </c>
      <c r="T46" s="53">
        <v>510512</v>
      </c>
      <c r="U46" s="17" t="str">
        <f>VLOOKUP(T46,Etiquetas!$C$2:$D$122,2,FALSE)</f>
        <v>Subrogación</v>
      </c>
      <c r="V46" s="86">
        <v>0</v>
      </c>
      <c r="W46" s="51">
        <v>0</v>
      </c>
      <c r="X46" s="108"/>
      <c r="Y46" s="87" t="str">
        <f t="shared" si="6"/>
        <v/>
      </c>
      <c r="Z46" s="114" t="str">
        <f t="shared" si="7"/>
        <v/>
      </c>
      <c r="AA46" s="98"/>
      <c r="AB46" s="83"/>
      <c r="AC46" s="84"/>
    </row>
    <row r="47" spans="1:29" s="85" customFormat="1" ht="171" x14ac:dyDescent="0.25">
      <c r="A47" s="14" t="s">
        <v>283</v>
      </c>
      <c r="B47" s="15" t="s">
        <v>22</v>
      </c>
      <c r="C47" s="14" t="s">
        <v>284</v>
      </c>
      <c r="D47" s="16" t="s">
        <v>23</v>
      </c>
      <c r="E47" s="16" t="s">
        <v>128</v>
      </c>
      <c r="F47" s="33" t="s">
        <v>129</v>
      </c>
      <c r="G47" s="18" t="s">
        <v>130</v>
      </c>
      <c r="H47" s="16" t="s">
        <v>139</v>
      </c>
      <c r="I47" s="114" t="s">
        <v>140</v>
      </c>
      <c r="J47" s="114" t="s">
        <v>133</v>
      </c>
      <c r="K47" s="34" t="s">
        <v>134</v>
      </c>
      <c r="L47" s="111"/>
      <c r="M47" s="87" t="str">
        <f t="shared" si="4"/>
        <v/>
      </c>
      <c r="N47" s="53" t="str">
        <f t="shared" si="5"/>
        <v/>
      </c>
      <c r="O47" s="112"/>
      <c r="P47" s="114" t="s">
        <v>41</v>
      </c>
      <c r="Q47" s="16" t="s">
        <v>135</v>
      </c>
      <c r="R47" s="16" t="s">
        <v>136</v>
      </c>
      <c r="S47" s="17" t="s">
        <v>407</v>
      </c>
      <c r="T47" s="53">
        <v>510513</v>
      </c>
      <c r="U47" s="17" t="str">
        <f>VLOOKUP(T47,Etiquetas!$C$2:$D$122,2,FALSE)</f>
        <v>Encargos</v>
      </c>
      <c r="V47" s="86">
        <v>0</v>
      </c>
      <c r="W47" s="51">
        <v>0</v>
      </c>
      <c r="X47" s="108"/>
      <c r="Y47" s="87" t="str">
        <f t="shared" si="6"/>
        <v/>
      </c>
      <c r="Z47" s="114" t="str">
        <f t="shared" si="7"/>
        <v/>
      </c>
      <c r="AA47" s="98"/>
      <c r="AB47" s="83"/>
      <c r="AC47" s="84"/>
    </row>
    <row r="48" spans="1:29" s="85" customFormat="1" ht="171" x14ac:dyDescent="0.25">
      <c r="A48" s="14" t="s">
        <v>283</v>
      </c>
      <c r="B48" s="15" t="s">
        <v>22</v>
      </c>
      <c r="C48" s="14" t="s">
        <v>284</v>
      </c>
      <c r="D48" s="16" t="s">
        <v>23</v>
      </c>
      <c r="E48" s="16" t="s">
        <v>128</v>
      </c>
      <c r="F48" s="33" t="s">
        <v>129</v>
      </c>
      <c r="G48" s="18" t="s">
        <v>130</v>
      </c>
      <c r="H48" s="16" t="s">
        <v>139</v>
      </c>
      <c r="I48" s="114" t="s">
        <v>140</v>
      </c>
      <c r="J48" s="114" t="s">
        <v>133</v>
      </c>
      <c r="K48" s="34" t="s">
        <v>134</v>
      </c>
      <c r="L48" s="111"/>
      <c r="M48" s="87" t="str">
        <f t="shared" si="4"/>
        <v/>
      </c>
      <c r="N48" s="53" t="str">
        <f t="shared" si="5"/>
        <v/>
      </c>
      <c r="O48" s="112"/>
      <c r="P48" s="114" t="s">
        <v>41</v>
      </c>
      <c r="Q48" s="16" t="s">
        <v>135</v>
      </c>
      <c r="R48" s="16" t="s">
        <v>136</v>
      </c>
      <c r="S48" s="17" t="s">
        <v>407</v>
      </c>
      <c r="T48" s="53">
        <v>510601</v>
      </c>
      <c r="U48" s="17" t="str">
        <f>VLOOKUP(T48,Etiquetas!$C$2:$D$122,2,FALSE)</f>
        <v>Aporte Patronal</v>
      </c>
      <c r="V48" s="86"/>
      <c r="W48" s="51"/>
      <c r="X48" s="108"/>
      <c r="Y48" s="87" t="str">
        <f t="shared" si="6"/>
        <v/>
      </c>
      <c r="Z48" s="114" t="str">
        <f t="shared" si="7"/>
        <v/>
      </c>
      <c r="AA48" s="98"/>
      <c r="AB48" s="83"/>
      <c r="AC48" s="84"/>
    </row>
    <row r="49" spans="1:29" s="85" customFormat="1" ht="171" x14ac:dyDescent="0.25">
      <c r="A49" s="14" t="s">
        <v>283</v>
      </c>
      <c r="B49" s="15" t="s">
        <v>22</v>
      </c>
      <c r="C49" s="14" t="s">
        <v>284</v>
      </c>
      <c r="D49" s="16" t="s">
        <v>23</v>
      </c>
      <c r="E49" s="16" t="s">
        <v>128</v>
      </c>
      <c r="F49" s="33" t="s">
        <v>129</v>
      </c>
      <c r="G49" s="18" t="s">
        <v>130</v>
      </c>
      <c r="H49" s="16" t="s">
        <v>139</v>
      </c>
      <c r="I49" s="114" t="s">
        <v>140</v>
      </c>
      <c r="J49" s="114" t="s">
        <v>133</v>
      </c>
      <c r="K49" s="34" t="s">
        <v>134</v>
      </c>
      <c r="L49" s="111"/>
      <c r="M49" s="87" t="str">
        <f t="shared" si="4"/>
        <v/>
      </c>
      <c r="N49" s="53" t="str">
        <f t="shared" si="5"/>
        <v/>
      </c>
      <c r="O49" s="112"/>
      <c r="P49" s="114" t="s">
        <v>41</v>
      </c>
      <c r="Q49" s="16" t="s">
        <v>135</v>
      </c>
      <c r="R49" s="16" t="s">
        <v>136</v>
      </c>
      <c r="S49" s="17" t="s">
        <v>407</v>
      </c>
      <c r="T49" s="53">
        <v>510602</v>
      </c>
      <c r="U49" s="17" t="str">
        <f>VLOOKUP(T49,Etiquetas!$C$2:$D$122,2,FALSE)</f>
        <v>Fondo de Reserva</v>
      </c>
      <c r="V49" s="86"/>
      <c r="W49" s="51"/>
      <c r="X49" s="108"/>
      <c r="Y49" s="87" t="str">
        <f t="shared" si="6"/>
        <v/>
      </c>
      <c r="Z49" s="114" t="str">
        <f t="shared" si="7"/>
        <v/>
      </c>
      <c r="AA49" s="98"/>
      <c r="AB49" s="83"/>
      <c r="AC49" s="84"/>
    </row>
    <row r="50" spans="1:29" s="85" customFormat="1" ht="171" x14ac:dyDescent="0.25">
      <c r="A50" s="14" t="s">
        <v>283</v>
      </c>
      <c r="B50" s="15" t="s">
        <v>22</v>
      </c>
      <c r="C50" s="14" t="s">
        <v>284</v>
      </c>
      <c r="D50" s="16" t="s">
        <v>23</v>
      </c>
      <c r="E50" s="16" t="s">
        <v>128</v>
      </c>
      <c r="F50" s="33" t="s">
        <v>129</v>
      </c>
      <c r="G50" s="18" t="s">
        <v>130</v>
      </c>
      <c r="H50" s="16" t="s">
        <v>139</v>
      </c>
      <c r="I50" s="114" t="s">
        <v>140</v>
      </c>
      <c r="J50" s="114" t="s">
        <v>133</v>
      </c>
      <c r="K50" s="34" t="s">
        <v>134</v>
      </c>
      <c r="L50" s="111"/>
      <c r="M50" s="87" t="str">
        <f t="shared" si="4"/>
        <v/>
      </c>
      <c r="N50" s="53" t="str">
        <f t="shared" si="5"/>
        <v/>
      </c>
      <c r="O50" s="112"/>
      <c r="P50" s="114" t="s">
        <v>41</v>
      </c>
      <c r="Q50" s="16" t="s">
        <v>135</v>
      </c>
      <c r="R50" s="16" t="s">
        <v>136</v>
      </c>
      <c r="S50" s="17" t="s">
        <v>407</v>
      </c>
      <c r="T50" s="53">
        <v>510704</v>
      </c>
      <c r="U50" s="17" t="str">
        <f>VLOOKUP(T50,Etiquetas!$C$2:$D$122,2,FALSE)</f>
        <v>Compensación por Desahucio</v>
      </c>
      <c r="V50" s="86">
        <v>0</v>
      </c>
      <c r="W50" s="51">
        <v>0</v>
      </c>
      <c r="X50" s="108"/>
      <c r="Y50" s="87" t="str">
        <f t="shared" si="6"/>
        <v/>
      </c>
      <c r="Z50" s="114" t="str">
        <f t="shared" si="7"/>
        <v/>
      </c>
      <c r="AA50" s="98"/>
      <c r="AB50" s="83"/>
      <c r="AC50" s="84"/>
    </row>
    <row r="51" spans="1:29" s="85" customFormat="1" ht="99.75" x14ac:dyDescent="0.25">
      <c r="A51" s="14" t="s">
        <v>298</v>
      </c>
      <c r="B51" s="16" t="s">
        <v>141</v>
      </c>
      <c r="C51" s="14" t="s">
        <v>284</v>
      </c>
      <c r="D51" s="16" t="s">
        <v>142</v>
      </c>
      <c r="E51" s="16" t="s">
        <v>128</v>
      </c>
      <c r="F51" s="33" t="s">
        <v>129</v>
      </c>
      <c r="G51" s="18" t="s">
        <v>130</v>
      </c>
      <c r="H51" s="16" t="s">
        <v>143</v>
      </c>
      <c r="I51" s="16" t="s">
        <v>144</v>
      </c>
      <c r="J51" s="114" t="s">
        <v>133</v>
      </c>
      <c r="K51" s="34" t="s">
        <v>134</v>
      </c>
      <c r="L51" s="111"/>
      <c r="M51" s="87" t="str">
        <f t="shared" si="4"/>
        <v/>
      </c>
      <c r="N51" s="53" t="str">
        <f t="shared" si="5"/>
        <v/>
      </c>
      <c r="O51" s="112"/>
      <c r="P51" s="114" t="s">
        <v>41</v>
      </c>
      <c r="Q51" s="16" t="s">
        <v>135</v>
      </c>
      <c r="R51" s="16" t="s">
        <v>136</v>
      </c>
      <c r="S51" s="17" t="s">
        <v>407</v>
      </c>
      <c r="T51" s="53">
        <v>510105</v>
      </c>
      <c r="U51" s="17" t="str">
        <f>VLOOKUP(T51,Etiquetas!$C$2:$D$122,2,FALSE)</f>
        <v>Remuneraciones Unificadas</v>
      </c>
      <c r="V51" s="118">
        <v>2121587</v>
      </c>
      <c r="W51" s="117">
        <v>149536.23384615386</v>
      </c>
      <c r="X51" s="108"/>
      <c r="Y51" s="87" t="str">
        <f t="shared" si="6"/>
        <v/>
      </c>
      <c r="Z51" s="114" t="str">
        <f t="shared" si="7"/>
        <v/>
      </c>
      <c r="AA51" s="98"/>
      <c r="AB51" s="83"/>
      <c r="AC51" s="84"/>
    </row>
    <row r="52" spans="1:29" s="85" customFormat="1" ht="99.75" x14ac:dyDescent="0.25">
      <c r="A52" s="14" t="s">
        <v>298</v>
      </c>
      <c r="B52" s="16" t="s">
        <v>141</v>
      </c>
      <c r="C52" s="14" t="s">
        <v>284</v>
      </c>
      <c r="D52" s="16" t="s">
        <v>142</v>
      </c>
      <c r="E52" s="16" t="s">
        <v>128</v>
      </c>
      <c r="F52" s="33" t="s">
        <v>129</v>
      </c>
      <c r="G52" s="18" t="s">
        <v>130</v>
      </c>
      <c r="H52" s="16" t="s">
        <v>143</v>
      </c>
      <c r="I52" s="16" t="s">
        <v>144</v>
      </c>
      <c r="J52" s="114" t="s">
        <v>133</v>
      </c>
      <c r="K52" s="34" t="s">
        <v>134</v>
      </c>
      <c r="L52" s="111"/>
      <c r="M52" s="87" t="str">
        <f t="shared" si="4"/>
        <v/>
      </c>
      <c r="N52" s="53" t="str">
        <f t="shared" si="5"/>
        <v/>
      </c>
      <c r="O52" s="112"/>
      <c r="P52" s="114" t="s">
        <v>41</v>
      </c>
      <c r="Q52" s="16" t="s">
        <v>135</v>
      </c>
      <c r="R52" s="16" t="s">
        <v>136</v>
      </c>
      <c r="S52" s="17" t="s">
        <v>407</v>
      </c>
      <c r="T52" s="53">
        <v>510106</v>
      </c>
      <c r="U52" s="17" t="str">
        <f>VLOOKUP(T52,Etiquetas!$C$2:$D$122,2,FALSE)</f>
        <v>Salarios Unificados</v>
      </c>
      <c r="V52" s="118">
        <v>194100</v>
      </c>
      <c r="W52" s="117">
        <v>13686.538461538461</v>
      </c>
      <c r="X52" s="108"/>
      <c r="Y52" s="87" t="str">
        <f t="shared" si="6"/>
        <v/>
      </c>
      <c r="Z52" s="114" t="str">
        <f t="shared" si="7"/>
        <v/>
      </c>
      <c r="AA52" s="98"/>
      <c r="AB52" s="83"/>
      <c r="AC52" s="84"/>
    </row>
    <row r="53" spans="1:29" s="85" customFormat="1" ht="99.75" x14ac:dyDescent="0.25">
      <c r="A53" s="14" t="s">
        <v>298</v>
      </c>
      <c r="B53" s="16" t="s">
        <v>141</v>
      </c>
      <c r="C53" s="14" t="s">
        <v>284</v>
      </c>
      <c r="D53" s="16" t="s">
        <v>142</v>
      </c>
      <c r="E53" s="16" t="s">
        <v>128</v>
      </c>
      <c r="F53" s="33" t="s">
        <v>129</v>
      </c>
      <c r="G53" s="18" t="s">
        <v>130</v>
      </c>
      <c r="H53" s="16" t="s">
        <v>143</v>
      </c>
      <c r="I53" s="16" t="s">
        <v>144</v>
      </c>
      <c r="J53" s="114" t="s">
        <v>133</v>
      </c>
      <c r="K53" s="34" t="s">
        <v>134</v>
      </c>
      <c r="L53" s="111"/>
      <c r="M53" s="87" t="str">
        <f t="shared" si="4"/>
        <v/>
      </c>
      <c r="N53" s="53" t="str">
        <f t="shared" si="5"/>
        <v/>
      </c>
      <c r="O53" s="112"/>
      <c r="P53" s="114" t="s">
        <v>41</v>
      </c>
      <c r="Q53" s="16" t="s">
        <v>135</v>
      </c>
      <c r="R53" s="16" t="s">
        <v>136</v>
      </c>
      <c r="S53" s="17" t="s">
        <v>407</v>
      </c>
      <c r="T53" s="53">
        <v>510203</v>
      </c>
      <c r="U53" s="17" t="str">
        <f>VLOOKUP(T53,Etiquetas!$C$2:$D$122,2,FALSE)</f>
        <v>Decimotercer Sueldo</v>
      </c>
      <c r="V53" s="118">
        <v>239859</v>
      </c>
      <c r="W53" s="117">
        <v>18072.128461538461</v>
      </c>
      <c r="X53" s="108"/>
      <c r="Y53" s="87" t="str">
        <f t="shared" si="6"/>
        <v/>
      </c>
      <c r="Z53" s="114" t="str">
        <f t="shared" si="7"/>
        <v/>
      </c>
      <c r="AA53" s="98"/>
      <c r="AB53" s="83"/>
      <c r="AC53" s="84"/>
    </row>
    <row r="54" spans="1:29" s="85" customFormat="1" ht="99.75" x14ac:dyDescent="0.25">
      <c r="A54" s="14" t="s">
        <v>298</v>
      </c>
      <c r="B54" s="16" t="s">
        <v>141</v>
      </c>
      <c r="C54" s="14" t="s">
        <v>284</v>
      </c>
      <c r="D54" s="16" t="s">
        <v>142</v>
      </c>
      <c r="E54" s="16" t="s">
        <v>128</v>
      </c>
      <c r="F54" s="33" t="s">
        <v>129</v>
      </c>
      <c r="G54" s="18" t="s">
        <v>130</v>
      </c>
      <c r="H54" s="16" t="s">
        <v>143</v>
      </c>
      <c r="I54" s="16" t="s">
        <v>144</v>
      </c>
      <c r="J54" s="114" t="s">
        <v>133</v>
      </c>
      <c r="K54" s="34" t="s">
        <v>134</v>
      </c>
      <c r="L54" s="111"/>
      <c r="M54" s="87" t="str">
        <f t="shared" si="4"/>
        <v/>
      </c>
      <c r="N54" s="53" t="str">
        <f t="shared" si="5"/>
        <v/>
      </c>
      <c r="O54" s="112"/>
      <c r="P54" s="114" t="s">
        <v>41</v>
      </c>
      <c r="Q54" s="16" t="s">
        <v>135</v>
      </c>
      <c r="R54" s="16" t="s">
        <v>136</v>
      </c>
      <c r="S54" s="17" t="s">
        <v>407</v>
      </c>
      <c r="T54" s="53">
        <v>510204</v>
      </c>
      <c r="U54" s="17" t="str">
        <f>VLOOKUP(T54,Etiquetas!$C$2:$D$122,2,FALSE)</f>
        <v>Decimocuarto Sueldo</v>
      </c>
      <c r="V54" s="118">
        <v>86625</v>
      </c>
      <c r="W54" s="117">
        <v>6557.0530769230772</v>
      </c>
      <c r="X54" s="108"/>
      <c r="Y54" s="87" t="str">
        <f t="shared" si="6"/>
        <v/>
      </c>
      <c r="Z54" s="114" t="str">
        <f t="shared" si="7"/>
        <v/>
      </c>
      <c r="AA54" s="98"/>
      <c r="AB54" s="83"/>
      <c r="AC54" s="84"/>
    </row>
    <row r="55" spans="1:29" s="85" customFormat="1" ht="99.75" x14ac:dyDescent="0.25">
      <c r="A55" s="14" t="s">
        <v>298</v>
      </c>
      <c r="B55" s="16" t="s">
        <v>141</v>
      </c>
      <c r="C55" s="14" t="s">
        <v>284</v>
      </c>
      <c r="D55" s="16" t="s">
        <v>142</v>
      </c>
      <c r="E55" s="16" t="s">
        <v>128</v>
      </c>
      <c r="F55" s="33" t="s">
        <v>129</v>
      </c>
      <c r="G55" s="18" t="s">
        <v>130</v>
      </c>
      <c r="H55" s="16" t="s">
        <v>143</v>
      </c>
      <c r="I55" s="16" t="s">
        <v>144</v>
      </c>
      <c r="J55" s="114" t="s">
        <v>133</v>
      </c>
      <c r="K55" s="34" t="s">
        <v>134</v>
      </c>
      <c r="L55" s="111"/>
      <c r="M55" s="87" t="str">
        <f t="shared" si="4"/>
        <v/>
      </c>
      <c r="N55" s="53" t="str">
        <f t="shared" si="5"/>
        <v/>
      </c>
      <c r="O55" s="112"/>
      <c r="P55" s="114" t="s">
        <v>41</v>
      </c>
      <c r="Q55" s="16" t="s">
        <v>135</v>
      </c>
      <c r="R55" s="16" t="s">
        <v>136</v>
      </c>
      <c r="S55" s="17" t="s">
        <v>407</v>
      </c>
      <c r="T55" s="53">
        <v>510306</v>
      </c>
      <c r="U55" s="17" t="str">
        <f>VLOOKUP(T55,Etiquetas!$C$2:$D$122,2,FALSE)</f>
        <v>Alimentación</v>
      </c>
      <c r="V55" s="118">
        <v>28800</v>
      </c>
      <c r="W55" s="117">
        <v>2052.3076923076924</v>
      </c>
      <c r="X55" s="108"/>
      <c r="Y55" s="87" t="str">
        <f t="shared" si="6"/>
        <v/>
      </c>
      <c r="Z55" s="114" t="str">
        <f t="shared" si="7"/>
        <v/>
      </c>
      <c r="AA55" s="98"/>
      <c r="AB55" s="83"/>
      <c r="AC55" s="84"/>
    </row>
    <row r="56" spans="1:29" s="85" customFormat="1" ht="99.75" x14ac:dyDescent="0.25">
      <c r="A56" s="14" t="s">
        <v>298</v>
      </c>
      <c r="B56" s="16" t="s">
        <v>141</v>
      </c>
      <c r="C56" s="14" t="s">
        <v>284</v>
      </c>
      <c r="D56" s="16" t="s">
        <v>142</v>
      </c>
      <c r="E56" s="16" t="s">
        <v>128</v>
      </c>
      <c r="F56" s="33" t="s">
        <v>129</v>
      </c>
      <c r="G56" s="18" t="s">
        <v>130</v>
      </c>
      <c r="H56" s="16" t="s">
        <v>143</v>
      </c>
      <c r="I56" s="16" t="s">
        <v>144</v>
      </c>
      <c r="J56" s="114" t="s">
        <v>133</v>
      </c>
      <c r="K56" s="34" t="s">
        <v>134</v>
      </c>
      <c r="L56" s="111"/>
      <c r="M56" s="87" t="str">
        <f t="shared" si="4"/>
        <v/>
      </c>
      <c r="N56" s="53" t="str">
        <f t="shared" si="5"/>
        <v/>
      </c>
      <c r="O56" s="112"/>
      <c r="P56" s="114" t="s">
        <v>41</v>
      </c>
      <c r="Q56" s="16" t="s">
        <v>135</v>
      </c>
      <c r="R56" s="16" t="s">
        <v>136</v>
      </c>
      <c r="S56" s="17" t="s">
        <v>407</v>
      </c>
      <c r="T56" s="53">
        <v>510509</v>
      </c>
      <c r="U56" s="17" t="str">
        <f>VLOOKUP(T56,Etiquetas!$C$2:$D$122,2,FALSE)</f>
        <v>Horas Extraordinarias y Suplementarias</v>
      </c>
      <c r="V56" s="118">
        <v>0</v>
      </c>
      <c r="W56" s="117">
        <v>0</v>
      </c>
      <c r="X56" s="108"/>
      <c r="Y56" s="87" t="str">
        <f t="shared" si="6"/>
        <v/>
      </c>
      <c r="Z56" s="114" t="str">
        <f t="shared" si="7"/>
        <v/>
      </c>
      <c r="AA56" s="98"/>
      <c r="AB56" s="83"/>
      <c r="AC56" s="84"/>
    </row>
    <row r="57" spans="1:29" s="85" customFormat="1" ht="99.75" x14ac:dyDescent="0.25">
      <c r="A57" s="14" t="s">
        <v>298</v>
      </c>
      <c r="B57" s="16" t="s">
        <v>141</v>
      </c>
      <c r="C57" s="14" t="s">
        <v>284</v>
      </c>
      <c r="D57" s="16" t="s">
        <v>142</v>
      </c>
      <c r="E57" s="16" t="s">
        <v>128</v>
      </c>
      <c r="F57" s="33" t="s">
        <v>129</v>
      </c>
      <c r="G57" s="18" t="s">
        <v>130</v>
      </c>
      <c r="H57" s="16" t="s">
        <v>143</v>
      </c>
      <c r="I57" s="16" t="s">
        <v>144</v>
      </c>
      <c r="J57" s="114" t="s">
        <v>133</v>
      </c>
      <c r="K57" s="34" t="s">
        <v>134</v>
      </c>
      <c r="L57" s="111"/>
      <c r="M57" s="87" t="str">
        <f t="shared" si="4"/>
        <v/>
      </c>
      <c r="N57" s="53" t="str">
        <f t="shared" si="5"/>
        <v/>
      </c>
      <c r="O57" s="112"/>
      <c r="P57" s="114" t="s">
        <v>41</v>
      </c>
      <c r="Q57" s="16" t="s">
        <v>135</v>
      </c>
      <c r="R57" s="16" t="s">
        <v>136</v>
      </c>
      <c r="S57" s="17" t="s">
        <v>407</v>
      </c>
      <c r="T57" s="53">
        <v>510510</v>
      </c>
      <c r="U57" s="17" t="str">
        <f>VLOOKUP(T57,Etiquetas!$C$2:$D$122,2,FALSE)</f>
        <v>Servicios Personales por Contrato</v>
      </c>
      <c r="V57" s="118">
        <v>2618686.2400000002</v>
      </c>
      <c r="W57" s="117">
        <v>197933.18769230772</v>
      </c>
      <c r="X57" s="108"/>
      <c r="Y57" s="87" t="str">
        <f t="shared" si="6"/>
        <v/>
      </c>
      <c r="Z57" s="114" t="str">
        <f t="shared" si="7"/>
        <v/>
      </c>
      <c r="AA57" s="98"/>
      <c r="AB57" s="83"/>
      <c r="AC57" s="84"/>
    </row>
    <row r="58" spans="1:29" s="85" customFormat="1" ht="99.75" x14ac:dyDescent="0.25">
      <c r="A58" s="14" t="s">
        <v>298</v>
      </c>
      <c r="B58" s="16" t="s">
        <v>141</v>
      </c>
      <c r="C58" s="14" t="s">
        <v>284</v>
      </c>
      <c r="D58" s="16" t="s">
        <v>142</v>
      </c>
      <c r="E58" s="16" t="s">
        <v>128</v>
      </c>
      <c r="F58" s="33" t="s">
        <v>129</v>
      </c>
      <c r="G58" s="18" t="s">
        <v>130</v>
      </c>
      <c r="H58" s="16" t="s">
        <v>143</v>
      </c>
      <c r="I58" s="16" t="s">
        <v>144</v>
      </c>
      <c r="J58" s="114" t="s">
        <v>133</v>
      </c>
      <c r="K58" s="34" t="s">
        <v>134</v>
      </c>
      <c r="L58" s="111"/>
      <c r="M58" s="87" t="str">
        <f t="shared" si="4"/>
        <v/>
      </c>
      <c r="N58" s="53" t="str">
        <f t="shared" si="5"/>
        <v/>
      </c>
      <c r="O58" s="112"/>
      <c r="P58" s="114" t="s">
        <v>41</v>
      </c>
      <c r="Q58" s="16" t="s">
        <v>135</v>
      </c>
      <c r="R58" s="16" t="s">
        <v>136</v>
      </c>
      <c r="S58" s="17" t="s">
        <v>407</v>
      </c>
      <c r="T58" s="53">
        <v>510513</v>
      </c>
      <c r="U58" s="17" t="str">
        <f>VLOOKUP(T58,Etiquetas!$C$2:$D$122,2,FALSE)</f>
        <v>Encargos</v>
      </c>
      <c r="V58" s="118">
        <v>0</v>
      </c>
      <c r="W58" s="117">
        <v>0</v>
      </c>
      <c r="X58" s="108"/>
      <c r="Y58" s="87" t="str">
        <f t="shared" si="6"/>
        <v/>
      </c>
      <c r="Z58" s="114" t="str">
        <f t="shared" si="7"/>
        <v/>
      </c>
      <c r="AA58" s="98"/>
      <c r="AB58" s="83"/>
      <c r="AC58" s="84"/>
    </row>
    <row r="59" spans="1:29" s="85" customFormat="1" ht="99.75" x14ac:dyDescent="0.25">
      <c r="A59" s="14" t="s">
        <v>298</v>
      </c>
      <c r="B59" s="16" t="s">
        <v>141</v>
      </c>
      <c r="C59" s="14" t="s">
        <v>284</v>
      </c>
      <c r="D59" s="16" t="s">
        <v>142</v>
      </c>
      <c r="E59" s="16" t="s">
        <v>128</v>
      </c>
      <c r="F59" s="33" t="s">
        <v>129</v>
      </c>
      <c r="G59" s="18" t="s">
        <v>130</v>
      </c>
      <c r="H59" s="16" t="s">
        <v>143</v>
      </c>
      <c r="I59" s="16" t="s">
        <v>144</v>
      </c>
      <c r="J59" s="114" t="s">
        <v>133</v>
      </c>
      <c r="K59" s="34" t="s">
        <v>134</v>
      </c>
      <c r="L59" s="111"/>
      <c r="M59" s="87" t="str">
        <f t="shared" si="4"/>
        <v/>
      </c>
      <c r="N59" s="53" t="str">
        <f t="shared" si="5"/>
        <v/>
      </c>
      <c r="O59" s="112"/>
      <c r="P59" s="114" t="s">
        <v>41</v>
      </c>
      <c r="Q59" s="16" t="s">
        <v>135</v>
      </c>
      <c r="R59" s="16" t="s">
        <v>136</v>
      </c>
      <c r="S59" s="17" t="s">
        <v>407</v>
      </c>
      <c r="T59" s="53">
        <v>510601</v>
      </c>
      <c r="U59" s="17" t="str">
        <f>VLOOKUP(T59,Etiquetas!$C$2:$D$122,2,FALSE)</f>
        <v>Aporte Patronal</v>
      </c>
      <c r="V59" s="118">
        <v>282609</v>
      </c>
      <c r="W59" s="117">
        <v>19926.258461538462</v>
      </c>
      <c r="X59" s="108"/>
      <c r="Y59" s="87" t="str">
        <f t="shared" si="6"/>
        <v/>
      </c>
      <c r="Z59" s="114" t="str">
        <f t="shared" si="7"/>
        <v/>
      </c>
      <c r="AA59" s="98"/>
      <c r="AB59" s="83"/>
      <c r="AC59" s="84"/>
    </row>
    <row r="60" spans="1:29" s="85" customFormat="1" ht="99.75" x14ac:dyDescent="0.25">
      <c r="A60" s="14" t="s">
        <v>298</v>
      </c>
      <c r="B60" s="16" t="s">
        <v>141</v>
      </c>
      <c r="C60" s="14" t="s">
        <v>284</v>
      </c>
      <c r="D60" s="16" t="s">
        <v>142</v>
      </c>
      <c r="E60" s="16" t="s">
        <v>128</v>
      </c>
      <c r="F60" s="33" t="s">
        <v>129</v>
      </c>
      <c r="G60" s="18" t="s">
        <v>130</v>
      </c>
      <c r="H60" s="16" t="s">
        <v>143</v>
      </c>
      <c r="I60" s="16" t="s">
        <v>144</v>
      </c>
      <c r="J60" s="114" t="s">
        <v>133</v>
      </c>
      <c r="K60" s="34" t="s">
        <v>134</v>
      </c>
      <c r="L60" s="111"/>
      <c r="M60" s="87" t="str">
        <f t="shared" si="4"/>
        <v/>
      </c>
      <c r="N60" s="53" t="str">
        <f t="shared" si="5"/>
        <v/>
      </c>
      <c r="O60" s="112"/>
      <c r="P60" s="114" t="s">
        <v>41</v>
      </c>
      <c r="Q60" s="16" t="s">
        <v>135</v>
      </c>
      <c r="R60" s="16" t="s">
        <v>136</v>
      </c>
      <c r="S60" s="17" t="s">
        <v>407</v>
      </c>
      <c r="T60" s="53">
        <v>510602</v>
      </c>
      <c r="U60" s="17" t="str">
        <f>VLOOKUP(T60,Etiquetas!$C$2:$D$122,2,FALSE)</f>
        <v>Fondo de Reserva</v>
      </c>
      <c r="V60" s="118">
        <v>204595</v>
      </c>
      <c r="W60" s="117">
        <v>14942.503846153846</v>
      </c>
      <c r="X60" s="108"/>
      <c r="Y60" s="87" t="str">
        <f t="shared" si="6"/>
        <v/>
      </c>
      <c r="Z60" s="114" t="str">
        <f t="shared" si="7"/>
        <v/>
      </c>
      <c r="AA60" s="98"/>
      <c r="AB60" s="83"/>
      <c r="AC60" s="84"/>
    </row>
    <row r="61" spans="1:29" s="85" customFormat="1" ht="99.75" x14ac:dyDescent="0.25">
      <c r="A61" s="14" t="s">
        <v>298</v>
      </c>
      <c r="B61" s="16" t="s">
        <v>141</v>
      </c>
      <c r="C61" s="14" t="s">
        <v>284</v>
      </c>
      <c r="D61" s="16" t="s">
        <v>142</v>
      </c>
      <c r="E61" s="16" t="s">
        <v>128</v>
      </c>
      <c r="F61" s="33" t="s">
        <v>129</v>
      </c>
      <c r="G61" s="18" t="s">
        <v>130</v>
      </c>
      <c r="H61" s="16" t="s">
        <v>143</v>
      </c>
      <c r="I61" s="16" t="s">
        <v>144</v>
      </c>
      <c r="J61" s="114" t="s">
        <v>133</v>
      </c>
      <c r="K61" s="34" t="s">
        <v>134</v>
      </c>
      <c r="L61" s="111"/>
      <c r="M61" s="87" t="str">
        <f t="shared" si="4"/>
        <v/>
      </c>
      <c r="N61" s="53" t="str">
        <f t="shared" si="5"/>
        <v/>
      </c>
      <c r="O61" s="112"/>
      <c r="P61" s="114" t="s">
        <v>41</v>
      </c>
      <c r="Q61" s="16" t="s">
        <v>135</v>
      </c>
      <c r="R61" s="16" t="s">
        <v>136</v>
      </c>
      <c r="S61" s="17" t="s">
        <v>407</v>
      </c>
      <c r="T61" s="53">
        <v>510704</v>
      </c>
      <c r="U61" s="17" t="str">
        <f>VLOOKUP(T61,Etiquetas!$C$2:$D$122,2,FALSE)</f>
        <v>Compensación por Desahucio</v>
      </c>
      <c r="V61" s="118">
        <v>0</v>
      </c>
      <c r="W61" s="117">
        <v>0</v>
      </c>
      <c r="X61" s="108"/>
      <c r="Y61" s="87" t="str">
        <f t="shared" si="6"/>
        <v/>
      </c>
      <c r="Z61" s="114" t="str">
        <f t="shared" si="7"/>
        <v/>
      </c>
      <c r="AA61" s="98"/>
      <c r="AB61" s="83"/>
      <c r="AC61" s="84"/>
    </row>
    <row r="62" spans="1:29" s="85" customFormat="1" ht="99.75" x14ac:dyDescent="0.25">
      <c r="A62" s="14" t="s">
        <v>298</v>
      </c>
      <c r="B62" s="16" t="s">
        <v>141</v>
      </c>
      <c r="C62" s="14" t="s">
        <v>284</v>
      </c>
      <c r="D62" s="16" t="s">
        <v>142</v>
      </c>
      <c r="E62" s="16" t="s">
        <v>128</v>
      </c>
      <c r="F62" s="33" t="s">
        <v>129</v>
      </c>
      <c r="G62" s="18" t="s">
        <v>130</v>
      </c>
      <c r="H62" s="16" t="s">
        <v>143</v>
      </c>
      <c r="I62" s="16" t="s">
        <v>144</v>
      </c>
      <c r="J62" s="114" t="s">
        <v>133</v>
      </c>
      <c r="K62" s="34" t="s">
        <v>134</v>
      </c>
      <c r="L62" s="111"/>
      <c r="M62" s="87" t="str">
        <f t="shared" si="4"/>
        <v/>
      </c>
      <c r="N62" s="53" t="str">
        <f t="shared" si="5"/>
        <v/>
      </c>
      <c r="O62" s="112"/>
      <c r="P62" s="114" t="s">
        <v>41</v>
      </c>
      <c r="Q62" s="16" t="s">
        <v>135</v>
      </c>
      <c r="R62" s="16" t="s">
        <v>136</v>
      </c>
      <c r="S62" s="17" t="s">
        <v>407</v>
      </c>
      <c r="T62" s="53">
        <v>510707</v>
      </c>
      <c r="U62" s="17" t="str">
        <f>VLOOKUP(T62,Etiquetas!$C$2:$D$122,2,FALSE)</f>
        <v xml:space="preserve">Compensación Vacaciones no Gozadas </v>
      </c>
      <c r="V62" s="118">
        <v>5000</v>
      </c>
      <c r="W62" s="117">
        <v>384.61538461538464</v>
      </c>
      <c r="X62" s="108"/>
      <c r="Y62" s="87" t="str">
        <f t="shared" si="6"/>
        <v/>
      </c>
      <c r="Z62" s="114" t="str">
        <f t="shared" si="7"/>
        <v/>
      </c>
      <c r="AA62" s="98"/>
      <c r="AB62" s="83"/>
      <c r="AC62" s="84"/>
    </row>
    <row r="63" spans="1:29" s="85" customFormat="1" ht="142.5" x14ac:dyDescent="0.25">
      <c r="A63" s="14" t="s">
        <v>298</v>
      </c>
      <c r="B63" s="16" t="s">
        <v>141</v>
      </c>
      <c r="C63" s="14" t="s">
        <v>284</v>
      </c>
      <c r="D63" s="16" t="s">
        <v>142</v>
      </c>
      <c r="E63" s="16" t="s">
        <v>128</v>
      </c>
      <c r="F63" s="33" t="s">
        <v>129</v>
      </c>
      <c r="G63" s="18" t="s">
        <v>130</v>
      </c>
      <c r="H63" s="16" t="s">
        <v>145</v>
      </c>
      <c r="I63" s="16" t="s">
        <v>146</v>
      </c>
      <c r="J63" s="114" t="s">
        <v>133</v>
      </c>
      <c r="K63" s="34" t="s">
        <v>134</v>
      </c>
      <c r="L63" s="111"/>
      <c r="M63" s="87" t="str">
        <f t="shared" ref="M63:M92" si="8">IF(L63="","",IFERROR(IF(L63=K63,1,L63/K63),"-"))</f>
        <v/>
      </c>
      <c r="N63" s="53" t="str">
        <f t="shared" ref="N63:N92" si="9">IF(M63="-","EJECUCIÓN NO PLANIFICADA",IF(M63="","",IF(M63&gt;1.15,"EJECUTA MÁS DE LO PLANIFICADO",IF(M63=0,"NO EJECUTA",IF(M63&gt;0.75,"CUMPLE EJECUCIÓN PLANIFICADA",IF(M63&lt;0.5,"BAJA EJECUCIÓN","MEDIANA EJECUCIÓN"))))))</f>
        <v/>
      </c>
      <c r="O63" s="112"/>
      <c r="P63" s="114" t="s">
        <v>41</v>
      </c>
      <c r="Q63" s="16" t="s">
        <v>135</v>
      </c>
      <c r="R63" s="16" t="s">
        <v>136</v>
      </c>
      <c r="S63" s="17" t="s">
        <v>415</v>
      </c>
      <c r="T63" s="53">
        <v>990101</v>
      </c>
      <c r="U63" s="17" t="str">
        <f>VLOOKUP(T63,Etiquetas!$C$2:$D$122,2,FALSE)</f>
        <v>Obligaciones Ejercicios Anteriores Gastos de Personal</v>
      </c>
      <c r="V63" s="86">
        <v>93000</v>
      </c>
      <c r="W63" s="51">
        <v>0</v>
      </c>
      <c r="X63" s="108"/>
      <c r="Y63" s="87" t="str">
        <f t="shared" ref="Y63:Y92" si="10">IF(X63="","",IFERROR(IF(X63=W63,1,X63/W63),"-"))</f>
        <v/>
      </c>
      <c r="Z63" s="114" t="str">
        <f t="shared" ref="Z63:Z92" si="11">IF(Y63="-","EJECUCIÓN NO PLANIFICADA",IF(Y63="","",IF(Y63&gt;1.15,"EJECUTA MÁS DE LO PLANIFICADO",IF(Y63=0,"NO EJECUTA",IF(Y63&gt;0.75,"CUMPLE EJECUCIÓN PLANIFICADA",IF(Y63&lt;0.5,"BAJA EJECUCIÓN","MEDIANA EJECUCIÓN"))))))</f>
        <v/>
      </c>
      <c r="AA63" s="98"/>
      <c r="AB63" s="83"/>
      <c r="AC63" s="84"/>
    </row>
    <row r="64" spans="1:29" s="85" customFormat="1" ht="99.75" x14ac:dyDescent="0.25">
      <c r="A64" s="14" t="s">
        <v>298</v>
      </c>
      <c r="B64" s="16" t="s">
        <v>141</v>
      </c>
      <c r="C64" s="14" t="s">
        <v>299</v>
      </c>
      <c r="D64" s="16" t="s">
        <v>147</v>
      </c>
      <c r="E64" s="16" t="s">
        <v>128</v>
      </c>
      <c r="F64" s="33" t="s">
        <v>129</v>
      </c>
      <c r="G64" s="18" t="s">
        <v>130</v>
      </c>
      <c r="H64" s="16" t="s">
        <v>148</v>
      </c>
      <c r="I64" s="16" t="s">
        <v>149</v>
      </c>
      <c r="J64" s="114" t="s">
        <v>133</v>
      </c>
      <c r="K64" s="34" t="s">
        <v>134</v>
      </c>
      <c r="L64" s="111"/>
      <c r="M64" s="87" t="str">
        <f t="shared" si="8"/>
        <v/>
      </c>
      <c r="N64" s="53" t="str">
        <f t="shared" si="9"/>
        <v/>
      </c>
      <c r="O64" s="112"/>
      <c r="P64" s="114" t="s">
        <v>41</v>
      </c>
      <c r="Q64" s="16" t="s">
        <v>135</v>
      </c>
      <c r="R64" s="16" t="s">
        <v>136</v>
      </c>
      <c r="S64" s="17" t="s">
        <v>407</v>
      </c>
      <c r="T64" s="53">
        <v>510105</v>
      </c>
      <c r="U64" s="17" t="str">
        <f>VLOOKUP(T64,Etiquetas!$C$2:$D$122,2,FALSE)</f>
        <v>Remuneraciones Unificadas</v>
      </c>
      <c r="V64" s="86">
        <v>4523076</v>
      </c>
      <c r="W64" s="117">
        <v>320424.55846153846</v>
      </c>
      <c r="X64" s="108"/>
      <c r="Y64" s="87" t="str">
        <f t="shared" si="10"/>
        <v/>
      </c>
      <c r="Z64" s="114" t="str">
        <f t="shared" si="11"/>
        <v/>
      </c>
      <c r="AA64" s="98"/>
      <c r="AB64" s="83"/>
      <c r="AC64" s="84"/>
    </row>
    <row r="65" spans="1:29" s="85" customFormat="1" ht="99.75" x14ac:dyDescent="0.25">
      <c r="A65" s="14" t="s">
        <v>298</v>
      </c>
      <c r="B65" s="16" t="s">
        <v>141</v>
      </c>
      <c r="C65" s="14" t="s">
        <v>299</v>
      </c>
      <c r="D65" s="16" t="s">
        <v>147</v>
      </c>
      <c r="E65" s="16" t="s">
        <v>128</v>
      </c>
      <c r="F65" s="33" t="s">
        <v>129</v>
      </c>
      <c r="G65" s="18" t="s">
        <v>130</v>
      </c>
      <c r="H65" s="16" t="s">
        <v>148</v>
      </c>
      <c r="I65" s="16" t="s">
        <v>149</v>
      </c>
      <c r="J65" s="114" t="s">
        <v>133</v>
      </c>
      <c r="K65" s="34" t="s">
        <v>134</v>
      </c>
      <c r="L65" s="111"/>
      <c r="M65" s="87" t="str">
        <f t="shared" si="8"/>
        <v/>
      </c>
      <c r="N65" s="53" t="str">
        <f t="shared" si="9"/>
        <v/>
      </c>
      <c r="O65" s="112"/>
      <c r="P65" s="114" t="s">
        <v>41</v>
      </c>
      <c r="Q65" s="16" t="s">
        <v>135</v>
      </c>
      <c r="R65" s="16" t="s">
        <v>136</v>
      </c>
      <c r="S65" s="17" t="s">
        <v>407</v>
      </c>
      <c r="T65" s="53">
        <v>510106</v>
      </c>
      <c r="U65" s="17" t="str">
        <f>VLOOKUP(T65,Etiquetas!$C$2:$D$122,2,FALSE)</f>
        <v>Salarios Unificados</v>
      </c>
      <c r="V65" s="86">
        <v>46284</v>
      </c>
      <c r="W65" s="117">
        <v>3304.4615384615386</v>
      </c>
      <c r="X65" s="108"/>
      <c r="Y65" s="87" t="str">
        <f t="shared" si="10"/>
        <v/>
      </c>
      <c r="Z65" s="114" t="str">
        <f t="shared" si="11"/>
        <v/>
      </c>
      <c r="AA65" s="98"/>
      <c r="AB65" s="83"/>
      <c r="AC65" s="84"/>
    </row>
    <row r="66" spans="1:29" s="85" customFormat="1" ht="99.75" x14ac:dyDescent="0.25">
      <c r="A66" s="14" t="s">
        <v>298</v>
      </c>
      <c r="B66" s="16" t="s">
        <v>141</v>
      </c>
      <c r="C66" s="14" t="s">
        <v>299</v>
      </c>
      <c r="D66" s="16" t="s">
        <v>147</v>
      </c>
      <c r="E66" s="16" t="s">
        <v>128</v>
      </c>
      <c r="F66" s="33" t="s">
        <v>129</v>
      </c>
      <c r="G66" s="18" t="s">
        <v>130</v>
      </c>
      <c r="H66" s="16" t="s">
        <v>148</v>
      </c>
      <c r="I66" s="16" t="s">
        <v>149</v>
      </c>
      <c r="J66" s="114" t="s">
        <v>133</v>
      </c>
      <c r="K66" s="34" t="s">
        <v>134</v>
      </c>
      <c r="L66" s="111"/>
      <c r="M66" s="87" t="str">
        <f t="shared" si="8"/>
        <v/>
      </c>
      <c r="N66" s="53" t="str">
        <f t="shared" si="9"/>
        <v/>
      </c>
      <c r="O66" s="112"/>
      <c r="P66" s="114" t="s">
        <v>41</v>
      </c>
      <c r="Q66" s="16" t="s">
        <v>135</v>
      </c>
      <c r="R66" s="16" t="s">
        <v>136</v>
      </c>
      <c r="S66" s="17" t="s">
        <v>407</v>
      </c>
      <c r="T66" s="53">
        <v>510203</v>
      </c>
      <c r="U66" s="17" t="str">
        <f>VLOOKUP(T66,Etiquetas!$C$2:$D$122,2,FALSE)</f>
        <v>Decimotercer Sueldo</v>
      </c>
      <c r="V66" s="86">
        <v>450633</v>
      </c>
      <c r="W66" s="117">
        <v>34251.410769230773</v>
      </c>
      <c r="X66" s="108"/>
      <c r="Y66" s="87" t="str">
        <f t="shared" si="10"/>
        <v/>
      </c>
      <c r="Z66" s="114" t="str">
        <f t="shared" si="11"/>
        <v/>
      </c>
      <c r="AA66" s="98"/>
      <c r="AB66" s="83"/>
      <c r="AC66" s="84"/>
    </row>
    <row r="67" spans="1:29" s="85" customFormat="1" ht="99.75" x14ac:dyDescent="0.25">
      <c r="A67" s="14" t="s">
        <v>298</v>
      </c>
      <c r="B67" s="16" t="s">
        <v>141</v>
      </c>
      <c r="C67" s="14" t="s">
        <v>299</v>
      </c>
      <c r="D67" s="16" t="s">
        <v>147</v>
      </c>
      <c r="E67" s="16" t="s">
        <v>128</v>
      </c>
      <c r="F67" s="33" t="s">
        <v>129</v>
      </c>
      <c r="G67" s="18" t="s">
        <v>130</v>
      </c>
      <c r="H67" s="16" t="s">
        <v>148</v>
      </c>
      <c r="I67" s="16" t="s">
        <v>149</v>
      </c>
      <c r="J67" s="114" t="s">
        <v>133</v>
      </c>
      <c r="K67" s="34" t="s">
        <v>134</v>
      </c>
      <c r="L67" s="111"/>
      <c r="M67" s="87" t="str">
        <f t="shared" si="8"/>
        <v/>
      </c>
      <c r="N67" s="53" t="str">
        <f t="shared" si="9"/>
        <v/>
      </c>
      <c r="O67" s="112"/>
      <c r="P67" s="114" t="s">
        <v>41</v>
      </c>
      <c r="Q67" s="16" t="s">
        <v>135</v>
      </c>
      <c r="R67" s="16" t="s">
        <v>136</v>
      </c>
      <c r="S67" s="17" t="s">
        <v>407</v>
      </c>
      <c r="T67" s="53">
        <v>510204</v>
      </c>
      <c r="U67" s="17" t="str">
        <f>VLOOKUP(T67,Etiquetas!$C$2:$D$122,2,FALSE)</f>
        <v>Decimocuarto Sueldo</v>
      </c>
      <c r="V67" s="86">
        <v>186375</v>
      </c>
      <c r="W67" s="117">
        <v>14170.73923076923</v>
      </c>
      <c r="X67" s="108"/>
      <c r="Y67" s="87" t="str">
        <f t="shared" si="10"/>
        <v/>
      </c>
      <c r="Z67" s="114" t="str">
        <f t="shared" si="11"/>
        <v/>
      </c>
      <c r="AA67" s="98"/>
      <c r="AB67" s="83"/>
      <c r="AC67" s="84"/>
    </row>
    <row r="68" spans="1:29" s="85" customFormat="1" ht="99.75" x14ac:dyDescent="0.25">
      <c r="A68" s="14" t="s">
        <v>298</v>
      </c>
      <c r="B68" s="16" t="s">
        <v>141</v>
      </c>
      <c r="C68" s="14" t="s">
        <v>299</v>
      </c>
      <c r="D68" s="16" t="s">
        <v>147</v>
      </c>
      <c r="E68" s="16" t="s">
        <v>128</v>
      </c>
      <c r="F68" s="33" t="s">
        <v>129</v>
      </c>
      <c r="G68" s="18" t="s">
        <v>130</v>
      </c>
      <c r="H68" s="16" t="s">
        <v>148</v>
      </c>
      <c r="I68" s="16" t="s">
        <v>149</v>
      </c>
      <c r="J68" s="114" t="s">
        <v>133</v>
      </c>
      <c r="K68" s="34" t="s">
        <v>134</v>
      </c>
      <c r="L68" s="111"/>
      <c r="M68" s="87" t="str">
        <f t="shared" si="8"/>
        <v/>
      </c>
      <c r="N68" s="53" t="str">
        <f t="shared" si="9"/>
        <v/>
      </c>
      <c r="O68" s="112"/>
      <c r="P68" s="114" t="s">
        <v>41</v>
      </c>
      <c r="Q68" s="16" t="s">
        <v>135</v>
      </c>
      <c r="R68" s="16" t="s">
        <v>136</v>
      </c>
      <c r="S68" s="17" t="s">
        <v>407</v>
      </c>
      <c r="T68" s="53">
        <v>510306</v>
      </c>
      <c r="U68" s="17" t="str">
        <f>VLOOKUP(T68,Etiquetas!$C$2:$D$122,2,FALSE)</f>
        <v>Alimentación</v>
      </c>
      <c r="V68" s="86">
        <v>6720</v>
      </c>
      <c r="W68" s="117">
        <v>482.15384615384613</v>
      </c>
      <c r="X68" s="108"/>
      <c r="Y68" s="87" t="str">
        <f t="shared" si="10"/>
        <v/>
      </c>
      <c r="Z68" s="114" t="str">
        <f t="shared" si="11"/>
        <v/>
      </c>
      <c r="AA68" s="98"/>
      <c r="AB68" s="83"/>
      <c r="AC68" s="84"/>
    </row>
    <row r="69" spans="1:29" s="85" customFormat="1" ht="99.75" x14ac:dyDescent="0.25">
      <c r="A69" s="14" t="s">
        <v>298</v>
      </c>
      <c r="B69" s="16" t="s">
        <v>141</v>
      </c>
      <c r="C69" s="14" t="s">
        <v>299</v>
      </c>
      <c r="D69" s="16" t="s">
        <v>147</v>
      </c>
      <c r="E69" s="16" t="s">
        <v>128</v>
      </c>
      <c r="F69" s="33" t="s">
        <v>129</v>
      </c>
      <c r="G69" s="18" t="s">
        <v>130</v>
      </c>
      <c r="H69" s="16" t="s">
        <v>148</v>
      </c>
      <c r="I69" s="16" t="s">
        <v>149</v>
      </c>
      <c r="J69" s="114" t="s">
        <v>133</v>
      </c>
      <c r="K69" s="34" t="s">
        <v>134</v>
      </c>
      <c r="L69" s="111"/>
      <c r="M69" s="87" t="str">
        <f t="shared" si="8"/>
        <v/>
      </c>
      <c r="N69" s="53" t="str">
        <f t="shared" si="9"/>
        <v/>
      </c>
      <c r="O69" s="112"/>
      <c r="P69" s="114" t="s">
        <v>41</v>
      </c>
      <c r="Q69" s="16" t="s">
        <v>135</v>
      </c>
      <c r="R69" s="16" t="s">
        <v>136</v>
      </c>
      <c r="S69" s="17" t="s">
        <v>407</v>
      </c>
      <c r="T69" s="53">
        <v>510509</v>
      </c>
      <c r="U69" s="17" t="str">
        <f>VLOOKUP(T69,Etiquetas!$C$2:$D$122,2,FALSE)</f>
        <v>Horas Extraordinarias y Suplementarias</v>
      </c>
      <c r="V69" s="86">
        <v>0</v>
      </c>
      <c r="W69" s="117">
        <v>0</v>
      </c>
      <c r="X69" s="108"/>
      <c r="Y69" s="87" t="str">
        <f t="shared" si="10"/>
        <v/>
      </c>
      <c r="Z69" s="114" t="str">
        <f t="shared" si="11"/>
        <v/>
      </c>
      <c r="AA69" s="98"/>
      <c r="AB69" s="83"/>
      <c r="AC69" s="84"/>
    </row>
    <row r="70" spans="1:29" s="85" customFormat="1" ht="99.75" x14ac:dyDescent="0.25">
      <c r="A70" s="14" t="s">
        <v>298</v>
      </c>
      <c r="B70" s="16" t="s">
        <v>141</v>
      </c>
      <c r="C70" s="14" t="s">
        <v>299</v>
      </c>
      <c r="D70" s="16" t="s">
        <v>147</v>
      </c>
      <c r="E70" s="16" t="s">
        <v>128</v>
      </c>
      <c r="F70" s="33" t="s">
        <v>129</v>
      </c>
      <c r="G70" s="18" t="s">
        <v>130</v>
      </c>
      <c r="H70" s="16" t="s">
        <v>148</v>
      </c>
      <c r="I70" s="16" t="s">
        <v>149</v>
      </c>
      <c r="J70" s="114" t="s">
        <v>133</v>
      </c>
      <c r="K70" s="34" t="s">
        <v>134</v>
      </c>
      <c r="L70" s="111"/>
      <c r="M70" s="87" t="str">
        <f t="shared" si="8"/>
        <v/>
      </c>
      <c r="N70" s="53" t="str">
        <f t="shared" si="9"/>
        <v/>
      </c>
      <c r="O70" s="112"/>
      <c r="P70" s="114" t="s">
        <v>41</v>
      </c>
      <c r="Q70" s="16" t="s">
        <v>135</v>
      </c>
      <c r="R70" s="16" t="s">
        <v>136</v>
      </c>
      <c r="S70" s="17" t="s">
        <v>407</v>
      </c>
      <c r="T70" s="53">
        <v>510510</v>
      </c>
      <c r="U70" s="17" t="str">
        <f>VLOOKUP(T70,Etiquetas!$C$2:$D$122,2,FALSE)</f>
        <v>Servicios Personales por Contrato</v>
      </c>
      <c r="V70" s="86">
        <v>838236</v>
      </c>
      <c r="W70" s="117">
        <v>58699.553846153845</v>
      </c>
      <c r="X70" s="108"/>
      <c r="Y70" s="87" t="str">
        <f t="shared" si="10"/>
        <v/>
      </c>
      <c r="Z70" s="114" t="str">
        <f t="shared" si="11"/>
        <v/>
      </c>
      <c r="AA70" s="98"/>
      <c r="AB70" s="83"/>
      <c r="AC70" s="84"/>
    </row>
    <row r="71" spans="1:29" s="85" customFormat="1" ht="99.75" x14ac:dyDescent="0.25">
      <c r="A71" s="14" t="s">
        <v>298</v>
      </c>
      <c r="B71" s="16" t="s">
        <v>141</v>
      </c>
      <c r="C71" s="14" t="s">
        <v>299</v>
      </c>
      <c r="D71" s="16" t="s">
        <v>147</v>
      </c>
      <c r="E71" s="16" t="s">
        <v>128</v>
      </c>
      <c r="F71" s="33" t="s">
        <v>129</v>
      </c>
      <c r="G71" s="18" t="s">
        <v>130</v>
      </c>
      <c r="H71" s="16" t="s">
        <v>148</v>
      </c>
      <c r="I71" s="16" t="s">
        <v>149</v>
      </c>
      <c r="J71" s="114" t="s">
        <v>133</v>
      </c>
      <c r="K71" s="34" t="s">
        <v>134</v>
      </c>
      <c r="L71" s="111"/>
      <c r="M71" s="87" t="str">
        <f t="shared" si="8"/>
        <v/>
      </c>
      <c r="N71" s="53" t="str">
        <f t="shared" si="9"/>
        <v/>
      </c>
      <c r="O71" s="112"/>
      <c r="P71" s="114" t="s">
        <v>41</v>
      </c>
      <c r="Q71" s="16" t="s">
        <v>135</v>
      </c>
      <c r="R71" s="16" t="s">
        <v>136</v>
      </c>
      <c r="S71" s="17" t="s">
        <v>407</v>
      </c>
      <c r="T71" s="53">
        <v>510513</v>
      </c>
      <c r="U71" s="17" t="str">
        <f>VLOOKUP(T71,Etiquetas!$C$2:$D$122,2,FALSE)</f>
        <v>Encargos</v>
      </c>
      <c r="V71" s="86">
        <v>0</v>
      </c>
      <c r="W71" s="117">
        <v>0</v>
      </c>
      <c r="X71" s="108"/>
      <c r="Y71" s="87" t="str">
        <f t="shared" si="10"/>
        <v/>
      </c>
      <c r="Z71" s="114" t="str">
        <f t="shared" si="11"/>
        <v/>
      </c>
      <c r="AA71" s="98"/>
      <c r="AB71" s="83"/>
      <c r="AC71" s="84"/>
    </row>
    <row r="72" spans="1:29" s="85" customFormat="1" ht="99.75" x14ac:dyDescent="0.25">
      <c r="A72" s="14" t="s">
        <v>298</v>
      </c>
      <c r="B72" s="16" t="s">
        <v>141</v>
      </c>
      <c r="C72" s="14" t="s">
        <v>299</v>
      </c>
      <c r="D72" s="16" t="s">
        <v>147</v>
      </c>
      <c r="E72" s="16" t="s">
        <v>128</v>
      </c>
      <c r="F72" s="33" t="s">
        <v>129</v>
      </c>
      <c r="G72" s="18" t="s">
        <v>130</v>
      </c>
      <c r="H72" s="16" t="s">
        <v>148</v>
      </c>
      <c r="I72" s="16" t="s">
        <v>149</v>
      </c>
      <c r="J72" s="114" t="s">
        <v>133</v>
      </c>
      <c r="K72" s="34" t="s">
        <v>134</v>
      </c>
      <c r="L72" s="111"/>
      <c r="M72" s="87" t="str">
        <f t="shared" si="8"/>
        <v/>
      </c>
      <c r="N72" s="53" t="str">
        <f t="shared" si="9"/>
        <v/>
      </c>
      <c r="O72" s="112"/>
      <c r="P72" s="114" t="s">
        <v>41</v>
      </c>
      <c r="Q72" s="16" t="s">
        <v>135</v>
      </c>
      <c r="R72" s="16" t="s">
        <v>136</v>
      </c>
      <c r="S72" s="17" t="s">
        <v>407</v>
      </c>
      <c r="T72" s="53">
        <v>510601</v>
      </c>
      <c r="U72" s="17" t="str">
        <f>VLOOKUP(T72,Etiquetas!$C$2:$D$122,2,FALSE)</f>
        <v>Aporte Patronal</v>
      </c>
      <c r="V72" s="86">
        <v>528475</v>
      </c>
      <c r="W72" s="117">
        <v>37409.102307692308</v>
      </c>
      <c r="X72" s="108"/>
      <c r="Y72" s="87" t="str">
        <f t="shared" si="10"/>
        <v/>
      </c>
      <c r="Z72" s="114" t="str">
        <f t="shared" si="11"/>
        <v/>
      </c>
      <c r="AA72" s="98"/>
      <c r="AB72" s="83"/>
      <c r="AC72" s="84"/>
    </row>
    <row r="73" spans="1:29" s="85" customFormat="1" ht="99.75" x14ac:dyDescent="0.25">
      <c r="A73" s="14" t="s">
        <v>298</v>
      </c>
      <c r="B73" s="16" t="s">
        <v>141</v>
      </c>
      <c r="C73" s="14" t="s">
        <v>299</v>
      </c>
      <c r="D73" s="16" t="s">
        <v>147</v>
      </c>
      <c r="E73" s="16" t="s">
        <v>128</v>
      </c>
      <c r="F73" s="33" t="s">
        <v>129</v>
      </c>
      <c r="G73" s="18" t="s">
        <v>130</v>
      </c>
      <c r="H73" s="16" t="s">
        <v>148</v>
      </c>
      <c r="I73" s="16" t="s">
        <v>149</v>
      </c>
      <c r="J73" s="114" t="s">
        <v>133</v>
      </c>
      <c r="K73" s="34" t="s">
        <v>134</v>
      </c>
      <c r="L73" s="111"/>
      <c r="M73" s="87" t="str">
        <f t="shared" si="8"/>
        <v/>
      </c>
      <c r="N73" s="53" t="str">
        <f t="shared" si="9"/>
        <v/>
      </c>
      <c r="O73" s="112"/>
      <c r="P73" s="114" t="s">
        <v>41</v>
      </c>
      <c r="Q73" s="16" t="s">
        <v>135</v>
      </c>
      <c r="R73" s="16" t="s">
        <v>136</v>
      </c>
      <c r="S73" s="17" t="s">
        <v>407</v>
      </c>
      <c r="T73" s="53">
        <v>510602</v>
      </c>
      <c r="U73" s="17" t="str">
        <f>VLOOKUP(T73,Etiquetas!$C$2:$D$122,2,FALSE)</f>
        <v>Fondo de Reserva</v>
      </c>
      <c r="V73" s="86">
        <v>450633</v>
      </c>
      <c r="W73" s="117">
        <v>32877.634615384617</v>
      </c>
      <c r="X73" s="108"/>
      <c r="Y73" s="87" t="str">
        <f t="shared" si="10"/>
        <v/>
      </c>
      <c r="Z73" s="114" t="str">
        <f t="shared" si="11"/>
        <v/>
      </c>
      <c r="AA73" s="98"/>
      <c r="AB73" s="83"/>
      <c r="AC73" s="84"/>
    </row>
    <row r="74" spans="1:29" s="85" customFormat="1" ht="99.75" x14ac:dyDescent="0.25">
      <c r="A74" s="14" t="s">
        <v>298</v>
      </c>
      <c r="B74" s="16" t="s">
        <v>141</v>
      </c>
      <c r="C74" s="14" t="s">
        <v>299</v>
      </c>
      <c r="D74" s="16" t="s">
        <v>147</v>
      </c>
      <c r="E74" s="16" t="s">
        <v>128</v>
      </c>
      <c r="F74" s="33" t="s">
        <v>129</v>
      </c>
      <c r="G74" s="18" t="s">
        <v>130</v>
      </c>
      <c r="H74" s="16" t="s">
        <v>148</v>
      </c>
      <c r="I74" s="16" t="s">
        <v>149</v>
      </c>
      <c r="J74" s="114" t="s">
        <v>133</v>
      </c>
      <c r="K74" s="34" t="s">
        <v>134</v>
      </c>
      <c r="L74" s="111"/>
      <c r="M74" s="87" t="str">
        <f t="shared" si="8"/>
        <v/>
      </c>
      <c r="N74" s="53" t="str">
        <f t="shared" si="9"/>
        <v/>
      </c>
      <c r="O74" s="112"/>
      <c r="P74" s="114" t="s">
        <v>41</v>
      </c>
      <c r="Q74" s="16" t="s">
        <v>135</v>
      </c>
      <c r="R74" s="16" t="s">
        <v>136</v>
      </c>
      <c r="S74" s="17" t="s">
        <v>407</v>
      </c>
      <c r="T74" s="53">
        <v>510704</v>
      </c>
      <c r="U74" s="17" t="str">
        <f>VLOOKUP(T74,Etiquetas!$C$2:$D$122,2,FALSE)</f>
        <v>Compensación por Desahucio</v>
      </c>
      <c r="V74" s="86">
        <v>0</v>
      </c>
      <c r="W74" s="117">
        <v>0</v>
      </c>
      <c r="X74" s="108"/>
      <c r="Y74" s="87" t="str">
        <f t="shared" si="10"/>
        <v/>
      </c>
      <c r="Z74" s="114" t="str">
        <f t="shared" si="11"/>
        <v/>
      </c>
      <c r="AA74" s="98"/>
      <c r="AB74" s="83"/>
      <c r="AC74" s="84"/>
    </row>
    <row r="75" spans="1:29" s="85" customFormat="1" ht="99.75" x14ac:dyDescent="0.25">
      <c r="A75" s="14" t="s">
        <v>298</v>
      </c>
      <c r="B75" s="16" t="s">
        <v>141</v>
      </c>
      <c r="C75" s="14" t="s">
        <v>299</v>
      </c>
      <c r="D75" s="16" t="s">
        <v>147</v>
      </c>
      <c r="E75" s="16" t="s">
        <v>128</v>
      </c>
      <c r="F75" s="33" t="s">
        <v>129</v>
      </c>
      <c r="G75" s="18" t="s">
        <v>130</v>
      </c>
      <c r="H75" s="16" t="s">
        <v>148</v>
      </c>
      <c r="I75" s="16" t="s">
        <v>149</v>
      </c>
      <c r="J75" s="114" t="s">
        <v>133</v>
      </c>
      <c r="K75" s="34" t="s">
        <v>134</v>
      </c>
      <c r="L75" s="111"/>
      <c r="M75" s="87" t="str">
        <f t="shared" si="8"/>
        <v/>
      </c>
      <c r="N75" s="53" t="str">
        <f t="shared" si="9"/>
        <v/>
      </c>
      <c r="O75" s="112"/>
      <c r="P75" s="114" t="s">
        <v>41</v>
      </c>
      <c r="Q75" s="16" t="s">
        <v>135</v>
      </c>
      <c r="R75" s="16" t="s">
        <v>136</v>
      </c>
      <c r="S75" s="17" t="s">
        <v>407</v>
      </c>
      <c r="T75" s="53">
        <v>510707</v>
      </c>
      <c r="U75" s="17" t="str">
        <f>VLOOKUP(T75,Etiquetas!$C$2:$D$122,2,FALSE)</f>
        <v xml:space="preserve">Compensación Vacaciones no Gozadas </v>
      </c>
      <c r="V75" s="86">
        <v>5000</v>
      </c>
      <c r="W75" s="117">
        <v>384.61538461538464</v>
      </c>
      <c r="X75" s="108"/>
      <c r="Y75" s="87" t="str">
        <f t="shared" si="10"/>
        <v/>
      </c>
      <c r="Z75" s="114" t="str">
        <f t="shared" si="11"/>
        <v/>
      </c>
      <c r="AA75" s="98"/>
      <c r="AB75" s="83"/>
      <c r="AC75" s="84"/>
    </row>
    <row r="76" spans="1:29" s="85" customFormat="1" ht="57" x14ac:dyDescent="0.25">
      <c r="A76" s="14" t="s">
        <v>283</v>
      </c>
      <c r="B76" s="15" t="s">
        <v>22</v>
      </c>
      <c r="C76" s="14" t="s">
        <v>284</v>
      </c>
      <c r="D76" s="16" t="s">
        <v>23</v>
      </c>
      <c r="E76" s="16" t="s">
        <v>128</v>
      </c>
      <c r="F76" s="35" t="s">
        <v>129</v>
      </c>
      <c r="G76" s="18" t="s">
        <v>150</v>
      </c>
      <c r="H76" s="36" t="s">
        <v>151</v>
      </c>
      <c r="I76" s="52" t="s">
        <v>152</v>
      </c>
      <c r="J76" s="81" t="s">
        <v>153</v>
      </c>
      <c r="K76" s="37">
        <v>0.2</v>
      </c>
      <c r="L76" s="111"/>
      <c r="M76" s="87" t="str">
        <f t="shared" si="8"/>
        <v/>
      </c>
      <c r="N76" s="53" t="str">
        <f t="shared" si="9"/>
        <v/>
      </c>
      <c r="O76" s="112"/>
      <c r="P76" s="116" t="s">
        <v>25</v>
      </c>
      <c r="Q76" s="39" t="s">
        <v>154</v>
      </c>
      <c r="R76" s="39" t="s">
        <v>155</v>
      </c>
      <c r="S76" s="17" t="s">
        <v>408</v>
      </c>
      <c r="T76" s="53">
        <v>530303</v>
      </c>
      <c r="U76" s="17" t="str">
        <f>VLOOKUP(T76,Etiquetas!$C$2:$D$122,2,FALSE)</f>
        <v>Viáticos y Subsistencias en el Interior</v>
      </c>
      <c r="V76" s="86">
        <v>416.52</v>
      </c>
      <c r="W76" s="51">
        <v>83.304000000000002</v>
      </c>
      <c r="X76" s="108"/>
      <c r="Y76" s="87" t="str">
        <f t="shared" si="10"/>
        <v/>
      </c>
      <c r="Z76" s="114" t="str">
        <f t="shared" si="11"/>
        <v/>
      </c>
      <c r="AA76" s="98"/>
      <c r="AB76" s="83"/>
      <c r="AC76" s="84"/>
    </row>
    <row r="77" spans="1:29" s="85" customFormat="1" ht="57" x14ac:dyDescent="0.25">
      <c r="A77" s="14" t="s">
        <v>283</v>
      </c>
      <c r="B77" s="15" t="s">
        <v>22</v>
      </c>
      <c r="C77" s="14" t="s">
        <v>284</v>
      </c>
      <c r="D77" s="16" t="s">
        <v>23</v>
      </c>
      <c r="E77" s="16" t="s">
        <v>128</v>
      </c>
      <c r="F77" s="35" t="s">
        <v>129</v>
      </c>
      <c r="G77" s="18" t="s">
        <v>150</v>
      </c>
      <c r="H77" s="36" t="s">
        <v>156</v>
      </c>
      <c r="I77" s="52" t="s">
        <v>157</v>
      </c>
      <c r="J77" s="116" t="s">
        <v>425</v>
      </c>
      <c r="K77" s="40" t="s">
        <v>134</v>
      </c>
      <c r="L77" s="111"/>
      <c r="M77" s="87" t="str">
        <f t="shared" si="8"/>
        <v/>
      </c>
      <c r="N77" s="53" t="str">
        <f t="shared" si="9"/>
        <v/>
      </c>
      <c r="O77" s="112"/>
      <c r="P77" s="116" t="s">
        <v>25</v>
      </c>
      <c r="Q77" s="39" t="s">
        <v>158</v>
      </c>
      <c r="R77" s="39" t="s">
        <v>159</v>
      </c>
      <c r="S77" s="17" t="s">
        <v>408</v>
      </c>
      <c r="T77" s="53">
        <v>530303</v>
      </c>
      <c r="U77" s="17" t="str">
        <f>VLOOKUP(T77,Etiquetas!$C$2:$D$122,2,FALSE)</f>
        <v>Viáticos y Subsistencias en el Interior</v>
      </c>
      <c r="V77" s="86">
        <v>2082.62</v>
      </c>
      <c r="W77" s="51">
        <v>208.25483239262115</v>
      </c>
      <c r="X77" s="108"/>
      <c r="Y77" s="87" t="str">
        <f t="shared" si="10"/>
        <v/>
      </c>
      <c r="Z77" s="114" t="str">
        <f t="shared" si="11"/>
        <v/>
      </c>
      <c r="AA77" s="98"/>
      <c r="AB77" s="83"/>
      <c r="AC77" s="84"/>
    </row>
    <row r="78" spans="1:29" s="85" customFormat="1" ht="57" x14ac:dyDescent="0.25">
      <c r="A78" s="14" t="s">
        <v>283</v>
      </c>
      <c r="B78" s="15" t="s">
        <v>22</v>
      </c>
      <c r="C78" s="14" t="s">
        <v>284</v>
      </c>
      <c r="D78" s="16" t="s">
        <v>23</v>
      </c>
      <c r="E78" s="16" t="s">
        <v>128</v>
      </c>
      <c r="F78" s="35" t="s">
        <v>129</v>
      </c>
      <c r="G78" s="18" t="s">
        <v>150</v>
      </c>
      <c r="H78" s="36" t="s">
        <v>160</v>
      </c>
      <c r="I78" s="52" t="s">
        <v>161</v>
      </c>
      <c r="J78" s="116" t="s">
        <v>162</v>
      </c>
      <c r="K78" s="37"/>
      <c r="L78" s="111"/>
      <c r="M78" s="87" t="str">
        <f t="shared" si="8"/>
        <v/>
      </c>
      <c r="N78" s="53" t="str">
        <f t="shared" si="9"/>
        <v/>
      </c>
      <c r="O78" s="112"/>
      <c r="P78" s="116" t="s">
        <v>25</v>
      </c>
      <c r="Q78" s="39" t="s">
        <v>163</v>
      </c>
      <c r="R78" s="39" t="s">
        <v>164</v>
      </c>
      <c r="S78" s="17" t="s">
        <v>406</v>
      </c>
      <c r="T78" s="53" t="s">
        <v>329</v>
      </c>
      <c r="U78" s="17" t="str">
        <f>VLOOKUP(T78,Etiquetas!$C$2:$D$122,2,FALSE)</f>
        <v xml:space="preserve">No requiere recursos </v>
      </c>
      <c r="V78" s="86">
        <v>0</v>
      </c>
      <c r="W78" s="51">
        <v>0</v>
      </c>
      <c r="X78" s="108"/>
      <c r="Y78" s="87" t="str">
        <f t="shared" si="10"/>
        <v/>
      </c>
      <c r="Z78" s="114" t="str">
        <f t="shared" si="11"/>
        <v/>
      </c>
      <c r="AA78" s="98"/>
      <c r="AB78" s="83"/>
      <c r="AC78" s="84"/>
    </row>
    <row r="79" spans="1:29" s="85" customFormat="1" ht="57" x14ac:dyDescent="0.25">
      <c r="A79" s="14" t="s">
        <v>283</v>
      </c>
      <c r="B79" s="15" t="s">
        <v>22</v>
      </c>
      <c r="C79" s="14" t="s">
        <v>284</v>
      </c>
      <c r="D79" s="16" t="s">
        <v>23</v>
      </c>
      <c r="E79" s="16" t="s">
        <v>128</v>
      </c>
      <c r="F79" s="35" t="s">
        <v>129</v>
      </c>
      <c r="G79" s="18" t="s">
        <v>150</v>
      </c>
      <c r="H79" s="36" t="s">
        <v>165</v>
      </c>
      <c r="I79" s="52" t="s">
        <v>166</v>
      </c>
      <c r="J79" s="25" t="s">
        <v>167</v>
      </c>
      <c r="K79" s="37"/>
      <c r="L79" s="111"/>
      <c r="M79" s="87" t="str">
        <f t="shared" si="8"/>
        <v/>
      </c>
      <c r="N79" s="53" t="str">
        <f t="shared" si="9"/>
        <v/>
      </c>
      <c r="O79" s="112"/>
      <c r="P79" s="116" t="s">
        <v>25</v>
      </c>
      <c r="Q79" s="39" t="s">
        <v>168</v>
      </c>
      <c r="R79" s="39" t="s">
        <v>169</v>
      </c>
      <c r="S79" s="17" t="s">
        <v>406</v>
      </c>
      <c r="T79" s="53" t="s">
        <v>329</v>
      </c>
      <c r="U79" s="17" t="str">
        <f>VLOOKUP(T79,Etiquetas!$C$2:$D$122,2,FALSE)</f>
        <v xml:space="preserve">No requiere recursos </v>
      </c>
      <c r="V79" s="86">
        <v>0</v>
      </c>
      <c r="W79" s="51">
        <v>0</v>
      </c>
      <c r="X79" s="108"/>
      <c r="Y79" s="87" t="str">
        <f t="shared" si="10"/>
        <v/>
      </c>
      <c r="Z79" s="114" t="str">
        <f t="shared" si="11"/>
        <v/>
      </c>
      <c r="AA79" s="98"/>
      <c r="AB79" s="83"/>
      <c r="AC79" s="84"/>
    </row>
    <row r="80" spans="1:29" s="85" customFormat="1" ht="57" x14ac:dyDescent="0.25">
      <c r="A80" s="14" t="s">
        <v>283</v>
      </c>
      <c r="B80" s="15" t="s">
        <v>22</v>
      </c>
      <c r="C80" s="14" t="s">
        <v>284</v>
      </c>
      <c r="D80" s="16" t="s">
        <v>23</v>
      </c>
      <c r="E80" s="16" t="s">
        <v>128</v>
      </c>
      <c r="F80" s="35" t="s">
        <v>129</v>
      </c>
      <c r="G80" s="23" t="s">
        <v>170</v>
      </c>
      <c r="H80" s="36" t="s">
        <v>171</v>
      </c>
      <c r="I80" s="52" t="s">
        <v>172</v>
      </c>
      <c r="J80" s="25" t="s">
        <v>173</v>
      </c>
      <c r="K80" s="41">
        <v>0.1</v>
      </c>
      <c r="L80" s="111"/>
      <c r="M80" s="87" t="str">
        <f t="shared" si="8"/>
        <v/>
      </c>
      <c r="N80" s="53" t="str">
        <f t="shared" si="9"/>
        <v/>
      </c>
      <c r="O80" s="112"/>
      <c r="P80" s="116" t="s">
        <v>25</v>
      </c>
      <c r="Q80" s="39" t="s">
        <v>174</v>
      </c>
      <c r="R80" s="43" t="s">
        <v>175</v>
      </c>
      <c r="S80" s="17" t="s">
        <v>408</v>
      </c>
      <c r="T80" s="53">
        <v>530303</v>
      </c>
      <c r="U80" s="17" t="str">
        <f>VLOOKUP(T80,Etiquetas!$C$2:$D$122,2,FALSE)</f>
        <v>Viáticos y Subsistencias en el Interior</v>
      </c>
      <c r="V80" s="86">
        <v>1643</v>
      </c>
      <c r="W80" s="51">
        <v>164.30215902968504</v>
      </c>
      <c r="X80" s="108"/>
      <c r="Y80" s="87" t="str">
        <f t="shared" si="10"/>
        <v/>
      </c>
      <c r="Z80" s="114" t="str">
        <f t="shared" si="11"/>
        <v/>
      </c>
      <c r="AA80" s="98"/>
      <c r="AB80" s="83"/>
      <c r="AC80" s="84"/>
    </row>
    <row r="81" spans="1:29" s="85" customFormat="1" ht="57" x14ac:dyDescent="0.25">
      <c r="A81" s="14" t="s">
        <v>283</v>
      </c>
      <c r="B81" s="15" t="s">
        <v>22</v>
      </c>
      <c r="C81" s="14" t="s">
        <v>284</v>
      </c>
      <c r="D81" s="16" t="s">
        <v>23</v>
      </c>
      <c r="E81" s="16" t="s">
        <v>128</v>
      </c>
      <c r="F81" s="35" t="s">
        <v>129</v>
      </c>
      <c r="G81" s="23" t="s">
        <v>170</v>
      </c>
      <c r="H81" s="36" t="s">
        <v>176</v>
      </c>
      <c r="I81" s="52" t="s">
        <v>177</v>
      </c>
      <c r="J81" s="25" t="s">
        <v>178</v>
      </c>
      <c r="K81" s="42"/>
      <c r="L81" s="111"/>
      <c r="M81" s="87" t="str">
        <f t="shared" si="8"/>
        <v/>
      </c>
      <c r="N81" s="53" t="str">
        <f t="shared" si="9"/>
        <v/>
      </c>
      <c r="O81" s="112"/>
      <c r="P81" s="116" t="s">
        <v>25</v>
      </c>
      <c r="Q81" s="39" t="s">
        <v>179</v>
      </c>
      <c r="R81" s="39" t="s">
        <v>180</v>
      </c>
      <c r="S81" s="17" t="s">
        <v>408</v>
      </c>
      <c r="T81" s="53">
        <v>530612</v>
      </c>
      <c r="U81" s="17" t="str">
        <f>VLOOKUP(T81,Etiquetas!$C$2:$D$122,2,FALSE)</f>
        <v>Capacitación a Servidores Públicos</v>
      </c>
      <c r="V81" s="86">
        <v>0</v>
      </c>
      <c r="W81" s="51">
        <v>0</v>
      </c>
      <c r="X81" s="108"/>
      <c r="Y81" s="87" t="str">
        <f t="shared" si="10"/>
        <v/>
      </c>
      <c r="Z81" s="114" t="str">
        <f t="shared" si="11"/>
        <v/>
      </c>
      <c r="AA81" s="98"/>
      <c r="AB81" s="83"/>
      <c r="AC81" s="84"/>
    </row>
    <row r="82" spans="1:29" s="85" customFormat="1" ht="57" x14ac:dyDescent="0.25">
      <c r="A82" s="14" t="s">
        <v>283</v>
      </c>
      <c r="B82" s="15" t="s">
        <v>22</v>
      </c>
      <c r="C82" s="14" t="s">
        <v>284</v>
      </c>
      <c r="D82" s="16" t="s">
        <v>23</v>
      </c>
      <c r="E82" s="16" t="s">
        <v>128</v>
      </c>
      <c r="F82" s="35" t="s">
        <v>129</v>
      </c>
      <c r="G82" s="23" t="s">
        <v>170</v>
      </c>
      <c r="H82" s="36" t="s">
        <v>182</v>
      </c>
      <c r="I82" s="52" t="s">
        <v>183</v>
      </c>
      <c r="J82" s="39" t="s">
        <v>184</v>
      </c>
      <c r="K82" s="38"/>
      <c r="L82" s="111"/>
      <c r="M82" s="87" t="str">
        <f t="shared" si="8"/>
        <v/>
      </c>
      <c r="N82" s="53" t="str">
        <f t="shared" si="9"/>
        <v/>
      </c>
      <c r="O82" s="112"/>
      <c r="P82" s="116" t="s">
        <v>25</v>
      </c>
      <c r="Q82" s="39" t="s">
        <v>185</v>
      </c>
      <c r="R82" s="39" t="s">
        <v>180</v>
      </c>
      <c r="S82" s="17" t="s">
        <v>406</v>
      </c>
      <c r="T82" s="53" t="s">
        <v>329</v>
      </c>
      <c r="U82" s="17" t="str">
        <f>VLOOKUP(T82,Etiquetas!$C$2:$D$122,2,FALSE)</f>
        <v xml:space="preserve">No requiere recursos </v>
      </c>
      <c r="V82" s="86">
        <v>0</v>
      </c>
      <c r="W82" s="51">
        <v>0</v>
      </c>
      <c r="X82" s="108"/>
      <c r="Y82" s="87" t="str">
        <f t="shared" si="10"/>
        <v/>
      </c>
      <c r="Z82" s="114" t="str">
        <f t="shared" si="11"/>
        <v/>
      </c>
      <c r="AA82" s="98"/>
      <c r="AB82" s="83"/>
      <c r="AC82" s="84"/>
    </row>
    <row r="83" spans="1:29" s="85" customFormat="1" ht="57" x14ac:dyDescent="0.25">
      <c r="A83" s="14" t="s">
        <v>283</v>
      </c>
      <c r="B83" s="15" t="s">
        <v>22</v>
      </c>
      <c r="C83" s="14" t="s">
        <v>284</v>
      </c>
      <c r="D83" s="16" t="s">
        <v>23</v>
      </c>
      <c r="E83" s="16" t="s">
        <v>128</v>
      </c>
      <c r="F83" s="35" t="s">
        <v>129</v>
      </c>
      <c r="G83" s="18" t="s">
        <v>186</v>
      </c>
      <c r="H83" s="36" t="s">
        <v>187</v>
      </c>
      <c r="I83" s="52" t="s">
        <v>188</v>
      </c>
      <c r="J83" s="39" t="s">
        <v>189</v>
      </c>
      <c r="K83" s="40" t="s">
        <v>134</v>
      </c>
      <c r="L83" s="111"/>
      <c r="M83" s="87" t="str">
        <f t="shared" si="8"/>
        <v/>
      </c>
      <c r="N83" s="53" t="str">
        <f t="shared" si="9"/>
        <v/>
      </c>
      <c r="O83" s="112"/>
      <c r="P83" s="116" t="s">
        <v>190</v>
      </c>
      <c r="Q83" s="39" t="s">
        <v>191</v>
      </c>
      <c r="R83" s="39" t="s">
        <v>192</v>
      </c>
      <c r="S83" s="17" t="s">
        <v>408</v>
      </c>
      <c r="T83" s="53">
        <v>530201</v>
      </c>
      <c r="U83" s="17" t="str">
        <f>VLOOKUP(T83,Etiquetas!$C$2:$D$122,2,FALSE)</f>
        <v>Transporte de Personal</v>
      </c>
      <c r="V83" s="86">
        <v>303832.15999999997</v>
      </c>
      <c r="W83" s="51">
        <v>26303.705325588846</v>
      </c>
      <c r="X83" s="108"/>
      <c r="Y83" s="87" t="str">
        <f t="shared" si="10"/>
        <v/>
      </c>
      <c r="Z83" s="114" t="str">
        <f t="shared" si="11"/>
        <v/>
      </c>
      <c r="AA83" s="98"/>
      <c r="AB83" s="83"/>
      <c r="AC83" s="84"/>
    </row>
    <row r="84" spans="1:29" s="85" customFormat="1" ht="57" x14ac:dyDescent="0.25">
      <c r="A84" s="14" t="s">
        <v>283</v>
      </c>
      <c r="B84" s="15" t="s">
        <v>22</v>
      </c>
      <c r="C84" s="14" t="s">
        <v>284</v>
      </c>
      <c r="D84" s="16" t="s">
        <v>23</v>
      </c>
      <c r="E84" s="16" t="s">
        <v>128</v>
      </c>
      <c r="F84" s="35" t="s">
        <v>129</v>
      </c>
      <c r="G84" s="18" t="s">
        <v>186</v>
      </c>
      <c r="H84" s="36" t="s">
        <v>194</v>
      </c>
      <c r="I84" s="52" t="s">
        <v>195</v>
      </c>
      <c r="J84" s="39" t="s">
        <v>196</v>
      </c>
      <c r="K84" s="38"/>
      <c r="L84" s="111"/>
      <c r="M84" s="87" t="str">
        <f t="shared" si="8"/>
        <v/>
      </c>
      <c r="N84" s="53" t="str">
        <f t="shared" si="9"/>
        <v/>
      </c>
      <c r="O84" s="112"/>
      <c r="P84" s="116" t="s">
        <v>25</v>
      </c>
      <c r="Q84" s="39" t="s">
        <v>197</v>
      </c>
      <c r="R84" s="39" t="s">
        <v>198</v>
      </c>
      <c r="S84" s="17" t="s">
        <v>408</v>
      </c>
      <c r="T84" s="53">
        <v>530802</v>
      </c>
      <c r="U84" s="17" t="str">
        <f>VLOOKUP(T84,Etiquetas!$C$2:$D$122,2,FALSE)</f>
        <v>Prendas de Protección, Uniformes Militares y Policiales</v>
      </c>
      <c r="V84" s="86">
        <v>95999.98</v>
      </c>
      <c r="W84" s="51">
        <v>0</v>
      </c>
      <c r="X84" s="108"/>
      <c r="Y84" s="87" t="str">
        <f t="shared" si="10"/>
        <v/>
      </c>
      <c r="Z84" s="114" t="str">
        <f t="shared" si="11"/>
        <v/>
      </c>
      <c r="AA84" s="98"/>
      <c r="AB84" s="83"/>
      <c r="AC84" s="84"/>
    </row>
    <row r="85" spans="1:29" s="85" customFormat="1" ht="213.75" x14ac:dyDescent="0.25">
      <c r="A85" s="14" t="s">
        <v>283</v>
      </c>
      <c r="B85" s="15" t="s">
        <v>22</v>
      </c>
      <c r="C85" s="14" t="s">
        <v>284</v>
      </c>
      <c r="D85" s="16" t="s">
        <v>23</v>
      </c>
      <c r="E85" s="16" t="s">
        <v>128</v>
      </c>
      <c r="F85" s="35" t="s">
        <v>129</v>
      </c>
      <c r="G85" s="18" t="s">
        <v>186</v>
      </c>
      <c r="H85" s="36" t="s">
        <v>199</v>
      </c>
      <c r="I85" s="52" t="s">
        <v>200</v>
      </c>
      <c r="J85" s="39" t="s">
        <v>201</v>
      </c>
      <c r="K85" s="38"/>
      <c r="L85" s="111"/>
      <c r="M85" s="87" t="str">
        <f t="shared" si="8"/>
        <v/>
      </c>
      <c r="N85" s="53" t="str">
        <f t="shared" si="9"/>
        <v/>
      </c>
      <c r="O85" s="112"/>
      <c r="P85" s="116" t="s">
        <v>202</v>
      </c>
      <c r="Q85" s="39" t="s">
        <v>203</v>
      </c>
      <c r="R85" s="39" t="s">
        <v>204</v>
      </c>
      <c r="S85" s="17" t="s">
        <v>408</v>
      </c>
      <c r="T85" s="53">
        <v>530821</v>
      </c>
      <c r="U85" s="17" t="str">
        <f>VLOOKUP(T85,Etiquetas!$C$2:$D$122,2,FALSE)</f>
        <v>Gastos para situaciones de emergencia</v>
      </c>
      <c r="V85" s="86">
        <v>0</v>
      </c>
      <c r="W85" s="51">
        <v>0</v>
      </c>
      <c r="X85" s="108"/>
      <c r="Y85" s="87" t="str">
        <f t="shared" si="10"/>
        <v/>
      </c>
      <c r="Z85" s="114" t="str">
        <f t="shared" si="11"/>
        <v/>
      </c>
      <c r="AA85" s="98"/>
      <c r="AB85" s="83"/>
      <c r="AC85" s="84"/>
    </row>
    <row r="86" spans="1:29" s="85" customFormat="1" ht="57" x14ac:dyDescent="0.25">
      <c r="A86" s="14" t="s">
        <v>283</v>
      </c>
      <c r="B86" s="15" t="s">
        <v>22</v>
      </c>
      <c r="C86" s="14" t="s">
        <v>284</v>
      </c>
      <c r="D86" s="16" t="s">
        <v>23</v>
      </c>
      <c r="E86" s="16" t="s">
        <v>128</v>
      </c>
      <c r="F86" s="35" t="s">
        <v>129</v>
      </c>
      <c r="G86" s="18" t="s">
        <v>186</v>
      </c>
      <c r="H86" s="36" t="s">
        <v>206</v>
      </c>
      <c r="I86" s="52" t="s">
        <v>207</v>
      </c>
      <c r="J86" s="39" t="s">
        <v>208</v>
      </c>
      <c r="K86" s="38"/>
      <c r="L86" s="111"/>
      <c r="M86" s="87" t="str">
        <f t="shared" si="8"/>
        <v/>
      </c>
      <c r="N86" s="53" t="str">
        <f t="shared" si="9"/>
        <v/>
      </c>
      <c r="O86" s="112"/>
      <c r="P86" s="116" t="s">
        <v>209</v>
      </c>
      <c r="Q86" s="39" t="s">
        <v>210</v>
      </c>
      <c r="R86" s="39" t="s">
        <v>211</v>
      </c>
      <c r="S86" s="17" t="s">
        <v>408</v>
      </c>
      <c r="T86" s="53">
        <v>530807</v>
      </c>
      <c r="U86" s="17" t="str">
        <f>VLOOKUP(T86,Etiquetas!$C$2:$D$122,2,FALSE)</f>
        <v xml:space="preserve">Materiales de Impresión- Fotografía- Reproducción </v>
      </c>
      <c r="V86" s="86">
        <v>571.22</v>
      </c>
      <c r="W86" s="51">
        <v>0</v>
      </c>
      <c r="X86" s="108"/>
      <c r="Y86" s="87" t="str">
        <f t="shared" si="10"/>
        <v/>
      </c>
      <c r="Z86" s="114" t="str">
        <f t="shared" si="11"/>
        <v/>
      </c>
      <c r="AA86" s="98"/>
      <c r="AB86" s="83"/>
      <c r="AC86" s="84"/>
    </row>
    <row r="87" spans="1:29" s="85" customFormat="1" ht="57" x14ac:dyDescent="0.25">
      <c r="A87" s="14" t="s">
        <v>283</v>
      </c>
      <c r="B87" s="15" t="s">
        <v>22</v>
      </c>
      <c r="C87" s="14" t="s">
        <v>284</v>
      </c>
      <c r="D87" s="16" t="s">
        <v>23</v>
      </c>
      <c r="E87" s="16" t="s">
        <v>128</v>
      </c>
      <c r="F87" s="35" t="s">
        <v>129</v>
      </c>
      <c r="G87" s="18" t="s">
        <v>186</v>
      </c>
      <c r="H87" s="36" t="s">
        <v>212</v>
      </c>
      <c r="I87" s="52" t="s">
        <v>213</v>
      </c>
      <c r="J87" s="39" t="s">
        <v>201</v>
      </c>
      <c r="K87" s="44"/>
      <c r="L87" s="111"/>
      <c r="M87" s="87" t="str">
        <f t="shared" si="8"/>
        <v/>
      </c>
      <c r="N87" s="53" t="str">
        <f t="shared" si="9"/>
        <v/>
      </c>
      <c r="O87" s="112"/>
      <c r="P87" s="116" t="s">
        <v>209</v>
      </c>
      <c r="Q87" s="39" t="s">
        <v>214</v>
      </c>
      <c r="R87" s="39" t="s">
        <v>204</v>
      </c>
      <c r="S87" s="17" t="s">
        <v>408</v>
      </c>
      <c r="T87" s="53">
        <v>530809</v>
      </c>
      <c r="U87" s="17" t="str">
        <f>VLOOKUP(T87,Etiquetas!$C$2:$D$122,2,FALSE)</f>
        <v>Medicamentos</v>
      </c>
      <c r="V87" s="86">
        <v>2451</v>
      </c>
      <c r="W87" s="51">
        <v>0</v>
      </c>
      <c r="X87" s="108"/>
      <c r="Y87" s="87" t="str">
        <f t="shared" si="10"/>
        <v/>
      </c>
      <c r="Z87" s="114" t="str">
        <f t="shared" si="11"/>
        <v/>
      </c>
      <c r="AA87" s="98"/>
      <c r="AB87" s="83"/>
      <c r="AC87" s="84"/>
    </row>
    <row r="88" spans="1:29" s="85" customFormat="1" ht="57" x14ac:dyDescent="0.25">
      <c r="A88" s="14" t="s">
        <v>283</v>
      </c>
      <c r="B88" s="15" t="s">
        <v>22</v>
      </c>
      <c r="C88" s="14" t="s">
        <v>284</v>
      </c>
      <c r="D88" s="16" t="s">
        <v>23</v>
      </c>
      <c r="E88" s="16" t="s">
        <v>128</v>
      </c>
      <c r="F88" s="35" t="s">
        <v>129</v>
      </c>
      <c r="G88" s="18" t="s">
        <v>186</v>
      </c>
      <c r="H88" s="36" t="s">
        <v>212</v>
      </c>
      <c r="I88" s="52" t="s">
        <v>213</v>
      </c>
      <c r="J88" s="39" t="s">
        <v>201</v>
      </c>
      <c r="K88" s="44"/>
      <c r="L88" s="111"/>
      <c r="M88" s="87" t="str">
        <f t="shared" ref="M88" si="12">IF(L88="","",IFERROR(IF(L88=K88,1,L88/K88),"-"))</f>
        <v/>
      </c>
      <c r="N88" s="53" t="str">
        <f t="shared" ref="N88" si="13">IF(M88="-","EJECUCIÓN NO PLANIFICADA",IF(M88="","",IF(M88&gt;1.15,"EJECUTA MÁS DE LO PLANIFICADO",IF(M88=0,"NO EJECUTA",IF(M88&gt;0.75,"CUMPLE EJECUCIÓN PLANIFICADA",IF(M88&lt;0.5,"BAJA EJECUCIÓN","MEDIANA EJECUCIÓN"))))))</f>
        <v/>
      </c>
      <c r="O88" s="112"/>
      <c r="P88" s="116" t="s">
        <v>209</v>
      </c>
      <c r="Q88" s="39" t="s">
        <v>214</v>
      </c>
      <c r="R88" s="39" t="s">
        <v>204</v>
      </c>
      <c r="S88" s="17" t="s">
        <v>408</v>
      </c>
      <c r="T88" s="53">
        <v>530846</v>
      </c>
      <c r="U88" s="17" t="s">
        <v>424</v>
      </c>
      <c r="V88" s="86">
        <v>560</v>
      </c>
      <c r="W88" s="51"/>
      <c r="X88" s="108"/>
      <c r="Y88" s="87"/>
      <c r="Z88" s="114"/>
      <c r="AA88" s="98"/>
      <c r="AB88" s="83"/>
      <c r="AC88" s="84"/>
    </row>
    <row r="89" spans="1:29" s="85" customFormat="1" ht="57" x14ac:dyDescent="0.25">
      <c r="A89" s="14" t="s">
        <v>283</v>
      </c>
      <c r="B89" s="15" t="s">
        <v>22</v>
      </c>
      <c r="C89" s="14" t="s">
        <v>284</v>
      </c>
      <c r="D89" s="16" t="s">
        <v>23</v>
      </c>
      <c r="E89" s="16" t="s">
        <v>128</v>
      </c>
      <c r="F89" s="35" t="s">
        <v>129</v>
      </c>
      <c r="G89" s="18" t="s">
        <v>186</v>
      </c>
      <c r="H89" s="36" t="s">
        <v>216</v>
      </c>
      <c r="I89" s="52" t="s">
        <v>217</v>
      </c>
      <c r="J89" s="39" t="s">
        <v>218</v>
      </c>
      <c r="K89" s="40"/>
      <c r="L89" s="111"/>
      <c r="M89" s="87" t="str">
        <f t="shared" si="8"/>
        <v/>
      </c>
      <c r="N89" s="53" t="str">
        <f t="shared" si="9"/>
        <v/>
      </c>
      <c r="O89" s="112"/>
      <c r="P89" s="116" t="s">
        <v>25</v>
      </c>
      <c r="Q89" s="39" t="s">
        <v>219</v>
      </c>
      <c r="R89" s="39" t="s">
        <v>220</v>
      </c>
      <c r="S89" s="17" t="s">
        <v>408</v>
      </c>
      <c r="T89" s="53">
        <v>530204</v>
      </c>
      <c r="U89" s="17" t="str">
        <f>VLOOKUP(T89,Etiquetas!$C$2:$D$122,2,FALSE)</f>
        <v xml:space="preserve">Edición - Impresión </v>
      </c>
      <c r="V89" s="86">
        <v>1524.3</v>
      </c>
      <c r="W89" s="51">
        <v>0</v>
      </c>
      <c r="X89" s="108"/>
      <c r="Y89" s="87" t="str">
        <f t="shared" si="10"/>
        <v/>
      </c>
      <c r="Z89" s="114" t="str">
        <f t="shared" si="11"/>
        <v/>
      </c>
      <c r="AA89" s="98"/>
      <c r="AB89" s="83"/>
      <c r="AC89" s="84"/>
    </row>
    <row r="90" spans="1:29" s="85" customFormat="1" ht="85.5" x14ac:dyDescent="0.25">
      <c r="A90" s="14" t="s">
        <v>283</v>
      </c>
      <c r="B90" s="15" t="s">
        <v>22</v>
      </c>
      <c r="C90" s="14" t="s">
        <v>284</v>
      </c>
      <c r="D90" s="16" t="s">
        <v>23</v>
      </c>
      <c r="E90" s="16" t="s">
        <v>128</v>
      </c>
      <c r="F90" s="35" t="s">
        <v>129</v>
      </c>
      <c r="G90" s="18" t="s">
        <v>186</v>
      </c>
      <c r="H90" s="45" t="s">
        <v>221</v>
      </c>
      <c r="I90" s="52" t="s">
        <v>222</v>
      </c>
      <c r="J90" s="39" t="s">
        <v>223</v>
      </c>
      <c r="K90" s="38"/>
      <c r="L90" s="111"/>
      <c r="M90" s="87" t="str">
        <f t="shared" si="8"/>
        <v/>
      </c>
      <c r="N90" s="53" t="str">
        <f t="shared" si="9"/>
        <v/>
      </c>
      <c r="O90" s="112"/>
      <c r="P90" s="116" t="s">
        <v>209</v>
      </c>
      <c r="Q90" s="39" t="s">
        <v>224</v>
      </c>
      <c r="R90" s="39" t="s">
        <v>225</v>
      </c>
      <c r="S90" s="17" t="s">
        <v>408</v>
      </c>
      <c r="T90" s="53">
        <v>530404</v>
      </c>
      <c r="U90" s="17" t="str">
        <f>VLOOKUP(T90,Etiquetas!$C$2:$D$122,2,FALSE)</f>
        <v>Maquinarias (Mantenimiento)</v>
      </c>
      <c r="V90" s="86">
        <v>0</v>
      </c>
      <c r="W90" s="51">
        <v>0</v>
      </c>
      <c r="X90" s="108"/>
      <c r="Y90" s="87" t="str">
        <f t="shared" si="10"/>
        <v/>
      </c>
      <c r="Z90" s="114" t="str">
        <f t="shared" si="11"/>
        <v/>
      </c>
      <c r="AA90" s="98"/>
      <c r="AB90" s="83"/>
      <c r="AC90" s="84"/>
    </row>
    <row r="91" spans="1:29" s="85" customFormat="1" ht="57" x14ac:dyDescent="0.25">
      <c r="A91" s="14" t="s">
        <v>283</v>
      </c>
      <c r="B91" s="15" t="s">
        <v>22</v>
      </c>
      <c r="C91" s="14" t="s">
        <v>284</v>
      </c>
      <c r="D91" s="16" t="s">
        <v>23</v>
      </c>
      <c r="E91" s="16" t="s">
        <v>128</v>
      </c>
      <c r="F91" s="35" t="s">
        <v>129</v>
      </c>
      <c r="G91" s="18" t="s">
        <v>186</v>
      </c>
      <c r="H91" s="45" t="s">
        <v>226</v>
      </c>
      <c r="I91" s="52" t="s">
        <v>227</v>
      </c>
      <c r="J91" s="39" t="s">
        <v>228</v>
      </c>
      <c r="K91" s="38"/>
      <c r="L91" s="111"/>
      <c r="M91" s="87" t="str">
        <f t="shared" si="8"/>
        <v/>
      </c>
      <c r="N91" s="53" t="str">
        <f t="shared" si="9"/>
        <v/>
      </c>
      <c r="O91" s="112"/>
      <c r="P91" s="116" t="s">
        <v>25</v>
      </c>
      <c r="Q91" s="39" t="s">
        <v>229</v>
      </c>
      <c r="R91" s="39" t="s">
        <v>230</v>
      </c>
      <c r="S91" s="17" t="s">
        <v>410</v>
      </c>
      <c r="T91" s="53">
        <v>580209</v>
      </c>
      <c r="U91" s="17" t="str">
        <f>VLOOKUP(T91,Etiquetas!$C$2:$D$122,2,FALSE)</f>
        <v>A Jubilados Patronales</v>
      </c>
      <c r="V91" s="86">
        <v>4332</v>
      </c>
      <c r="W91" s="51">
        <v>0</v>
      </c>
      <c r="X91" s="108"/>
      <c r="Y91" s="87" t="str">
        <f t="shared" si="10"/>
        <v/>
      </c>
      <c r="Z91" s="114" t="str">
        <f t="shared" si="11"/>
        <v/>
      </c>
      <c r="AA91" s="98"/>
      <c r="AB91" s="83"/>
      <c r="AC91" s="84"/>
    </row>
    <row r="92" spans="1:29" s="85" customFormat="1" ht="57" x14ac:dyDescent="0.25">
      <c r="A92" s="14" t="s">
        <v>283</v>
      </c>
      <c r="B92" s="15" t="s">
        <v>22</v>
      </c>
      <c r="C92" s="14" t="s">
        <v>299</v>
      </c>
      <c r="D92" s="46" t="s">
        <v>232</v>
      </c>
      <c r="E92" s="16" t="s">
        <v>128</v>
      </c>
      <c r="F92" s="114" t="s">
        <v>129</v>
      </c>
      <c r="G92" s="114" t="s">
        <v>233</v>
      </c>
      <c r="H92" s="114" t="s">
        <v>234</v>
      </c>
      <c r="I92" s="114" t="s">
        <v>235</v>
      </c>
      <c r="J92" s="114" t="s">
        <v>236</v>
      </c>
      <c r="K92" s="47"/>
      <c r="L92" s="111"/>
      <c r="M92" s="87" t="str">
        <f t="shared" si="8"/>
        <v/>
      </c>
      <c r="N92" s="53" t="str">
        <f t="shared" si="9"/>
        <v/>
      </c>
      <c r="O92" s="112"/>
      <c r="P92" s="114" t="s">
        <v>50</v>
      </c>
      <c r="Q92" s="114" t="s">
        <v>237</v>
      </c>
      <c r="R92" s="114" t="s">
        <v>238</v>
      </c>
      <c r="S92" s="17" t="s">
        <v>408</v>
      </c>
      <c r="T92" s="53">
        <v>530201</v>
      </c>
      <c r="U92" s="17" t="str">
        <f>VLOOKUP(T92,Etiquetas!$C$2:$D$122,2,FALSE)</f>
        <v>Transporte de Personal</v>
      </c>
      <c r="V92" s="119">
        <v>11666.84</v>
      </c>
      <c r="W92" s="51">
        <v>979.44</v>
      </c>
      <c r="X92" s="108"/>
      <c r="Y92" s="87" t="str">
        <f t="shared" si="10"/>
        <v/>
      </c>
      <c r="Z92" s="114" t="str">
        <f t="shared" si="11"/>
        <v/>
      </c>
      <c r="AA92" s="98"/>
      <c r="AB92" s="83"/>
      <c r="AC92" s="84"/>
    </row>
    <row r="93" spans="1:29" x14ac:dyDescent="0.25">
      <c r="I93"/>
      <c r="U93" s="57" t="s">
        <v>303</v>
      </c>
      <c r="V93" s="58">
        <f>SUM(V13:V92)</f>
        <v>24059333.880000003</v>
      </c>
      <c r="W93" s="58">
        <f>SUM(W13:W92)</f>
        <v>1721807.8786247035</v>
      </c>
      <c r="X93" s="109"/>
      <c r="Y93" s="100"/>
      <c r="Z93" s="99"/>
      <c r="AA93" s="99"/>
    </row>
  </sheetData>
  <mergeCells count="9">
    <mergeCell ref="W10:AA10"/>
    <mergeCell ref="K11:O11"/>
    <mergeCell ref="W11:AA11"/>
    <mergeCell ref="H2:S2"/>
    <mergeCell ref="H3:S3"/>
    <mergeCell ref="H4:S4"/>
    <mergeCell ref="H5:S5"/>
    <mergeCell ref="K10:O10"/>
    <mergeCell ref="T10:U10"/>
  </mergeCells>
  <conditionalFormatting sqref="N13:N87 Z13:Z92 N89:N92">
    <cfRule type="cellIs" dxfId="23" priority="49" operator="equal">
      <formula>"CUMPLE EJECUCIÓN PLANIFICADA"</formula>
    </cfRule>
    <cfRule type="cellIs" dxfId="22" priority="50" operator="equal">
      <formula>"EJECUCIÓN NO PLANIFICADA"</formula>
    </cfRule>
    <cfRule type="cellIs" dxfId="21" priority="51" operator="equal">
      <formula>"EJECUTA MÁS DE LO PLANIFICADO"</formula>
    </cfRule>
    <cfRule type="cellIs" dxfId="20" priority="52" operator="equal">
      <formula>"NO EJECUTA"</formula>
    </cfRule>
    <cfRule type="cellIs" dxfId="19" priority="53" operator="equal">
      <formula>"BAJA EJECUCIÓN"</formula>
    </cfRule>
    <cfRule type="cellIs" dxfId="18" priority="54" operator="equal">
      <formula>"MEDIANA EJECUCIÓN"</formula>
    </cfRule>
    <cfRule type="cellIs" dxfId="17" priority="55" operator="equal">
      <formula>"CUMPLE EJECUCIÓN PLANIFICADA"</formula>
    </cfRule>
    <cfRule type="cellIs" dxfId="16" priority="56" operator="equal">
      <formula>"EJECUCIÓN NO PLANIFICADA"</formula>
    </cfRule>
    <cfRule type="cellIs" dxfId="15" priority="57" operator="equal">
      <formula>"EJECUTA MÁS DE LO PLANIFICADO"</formula>
    </cfRule>
    <cfRule type="cellIs" dxfId="14" priority="58" operator="equal">
      <formula>"NO EJECUTA"</formula>
    </cfRule>
    <cfRule type="cellIs" dxfId="13" priority="59" operator="equal">
      <formula>"BAJA EJECUCIÓN"</formula>
    </cfRule>
    <cfRule type="cellIs" dxfId="12" priority="60" operator="equal">
      <formula>"MEDIANA EJECUCIÓN"</formula>
    </cfRule>
  </conditionalFormatting>
  <conditionalFormatting sqref="N88">
    <cfRule type="cellIs" dxfId="11" priority="1" operator="equal">
      <formula>"CUMPLE EJECUCIÓN PLANIFICADA"</formula>
    </cfRule>
    <cfRule type="cellIs" dxfId="10" priority="2" operator="equal">
      <formula>"EJECUCIÓN NO PLANIFICADA"</formula>
    </cfRule>
    <cfRule type="cellIs" dxfId="9" priority="3" operator="equal">
      <formula>"EJECUTA MÁS DE LO PLANIFICADO"</formula>
    </cfRule>
    <cfRule type="cellIs" dxfId="8" priority="4" operator="equal">
      <formula>"NO EJECUTA"</formula>
    </cfRule>
    <cfRule type="cellIs" dxfId="7" priority="5" operator="equal">
      <formula>"BAJA EJECUCIÓN"</formula>
    </cfRule>
    <cfRule type="cellIs" dxfId="6" priority="6" operator="equal">
      <formula>"MEDIANA EJECUCIÓN"</formula>
    </cfRule>
    <cfRule type="cellIs" dxfId="5" priority="7" operator="equal">
      <formula>"CUMPLE EJECUCIÓN PLANIFICADA"</formula>
    </cfRule>
    <cfRule type="cellIs" dxfId="4" priority="8" operator="equal">
      <formula>"EJECUCIÓN NO PLANIFICADA"</formula>
    </cfRule>
    <cfRule type="cellIs" dxfId="3" priority="9" operator="equal">
      <formula>"EJECUTA MÁS DE LO PLANIFICADO"</formula>
    </cfRule>
    <cfRule type="cellIs" dxfId="2" priority="10" operator="equal">
      <formula>"NO EJECUTA"</formula>
    </cfRule>
    <cfRule type="cellIs" dxfId="1" priority="11" operator="equal">
      <formula>"BAJA EJECUCIÓN"</formula>
    </cfRule>
    <cfRule type="cellIs" dxfId="0" priority="12" operator="equal">
      <formula>"MEDIANA EJECUCIÓN"</formula>
    </cfRule>
  </conditionalFormatting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Etiquetas</vt:lpstr>
      <vt:lpstr>UNIDAD 1</vt:lpstr>
      <vt:lpstr>UNIDAD 2</vt:lpstr>
      <vt:lpstr>UNIDAD 3</vt:lpstr>
      <vt:lpstr>UNIDAD 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Diego Reyes Cobos</cp:lastModifiedBy>
  <dcterms:created xsi:type="dcterms:W3CDTF">2018-01-30T13:54:04Z</dcterms:created>
  <dcterms:modified xsi:type="dcterms:W3CDTF">2018-04-27T14:55:38Z</dcterms:modified>
</cp:coreProperties>
</file>